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externalLinks/externalLink1.xml" ContentType="application/vnd.openxmlformats-officedocument.spreadsheetml.externalLink+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codeName="ThisWorkbook" autoCompressPictures="0"/>
  <bookViews>
    <workbookView xWindow="-20" yWindow="-20" windowWidth="24160" windowHeight="14000" tabRatio="872" activeTab="4"/>
  </bookViews>
  <sheets>
    <sheet name="Introduction" sheetId="1" r:id="rId1"/>
    <sheet name="1. Policy" sheetId="2" r:id="rId2"/>
    <sheet name="2. Implementation" sheetId="3" r:id="rId3"/>
    <sheet name="3. Accountability" sheetId="4" r:id="rId4"/>
    <sheet name="Summary &amp; Advice" sheetId="6" r:id="rId5"/>
    <sheet name="Data" sheetId="7" state="hidden" r:id="rId6"/>
  </sheets>
  <externalReferences>
    <externalReference r:id="rId7"/>
  </externalReferences>
  <definedNames>
    <definedName name="_xlnm._FilterDatabase" localSheetId="4" hidden="1">'Summary &amp; Advice'!$B$25:$H$41</definedName>
    <definedName name="_xlnm.Print_Area" localSheetId="1">'1. Policy'!$B$2:$H$93</definedName>
    <definedName name="_xlnm.Print_Area" localSheetId="2">'2. Implementation'!$B$2:$J$3</definedName>
    <definedName name="_xlnm.Print_Area" localSheetId="3">'3. Accountability'!$B$2:$H$17</definedName>
    <definedName name="_xlnm.Print_Area" localSheetId="0">Introduction!$C$1:$C$20</definedName>
    <definedName name="Selectievakje1">#REF!</definedName>
    <definedName name="Type">[1]Overview!$B$152:$B$155</definedName>
    <definedName name="Z_32532656_B3B4_4DBA_A55B_F2916EB2E83E_.wvu.Cols" localSheetId="1" hidden="1">'1. Policy'!$I:$K,'1. Policy'!$M:$M</definedName>
    <definedName name="Z_32532656_B3B4_4DBA_A55B_F2916EB2E83E_.wvu.Cols" localSheetId="2" hidden="1">'2. Implementation'!$K:$K</definedName>
    <definedName name="Z_32532656_B3B4_4DBA_A55B_F2916EB2E83E_.wvu.Cols" localSheetId="3" hidden="1">'3. Accountability'!$I:$K</definedName>
    <definedName name="Z_32532656_B3B4_4DBA_A55B_F2916EB2E83E_.wvu.Cols" localSheetId="0" hidden="1">Introduction!$F:$F</definedName>
    <definedName name="Z_32532656_B3B4_4DBA_A55B_F2916EB2E83E_.wvu.FilterData" localSheetId="4" hidden="1">'Summary &amp; Advice'!$B$25:$H$41</definedName>
    <definedName name="Z_32532656_B3B4_4DBA_A55B_F2916EB2E83E_.wvu.PrintArea" localSheetId="1" hidden="1">'1. Policy'!$B$2:$H$93</definedName>
    <definedName name="Z_32532656_B3B4_4DBA_A55B_F2916EB2E83E_.wvu.PrintArea" localSheetId="2" hidden="1">'2. Implementation'!$B$2:$J$3</definedName>
    <definedName name="Z_32532656_B3B4_4DBA_A55B_F2916EB2E83E_.wvu.PrintArea" localSheetId="3" hidden="1">'3. Accountability'!$B$2:$H$17</definedName>
    <definedName name="Z_32532656_B3B4_4DBA_A55B_F2916EB2E83E_.wvu.PrintArea" localSheetId="0" hidden="1">Introduction!$C$1:$C$20</definedName>
    <definedName name="Z_32532656_B3B4_4DBA_A55B_F2916EB2E83E_.wvu.Rows" localSheetId="2" hidden="1">Data!$426:$554</definedName>
    <definedName name="Z_7B5643DB_FD64_4C4F_9299_5A7FCC54BA0E_.wvu.Cols" localSheetId="1" hidden="1">'1. Policy'!$I:$K,'1. Policy'!$M:$M</definedName>
    <definedName name="Z_7B5643DB_FD64_4C4F_9299_5A7FCC54BA0E_.wvu.Cols" localSheetId="2" hidden="1">'2. Implementation'!$K:$K</definedName>
    <definedName name="Z_7B5643DB_FD64_4C4F_9299_5A7FCC54BA0E_.wvu.Cols" localSheetId="3" hidden="1">'3. Accountability'!$I:$K</definedName>
    <definedName name="Z_7B5643DB_FD64_4C4F_9299_5A7FCC54BA0E_.wvu.Cols" localSheetId="0" hidden="1">Introduction!$F:$F</definedName>
    <definedName name="Z_7B5643DB_FD64_4C4F_9299_5A7FCC54BA0E_.wvu.FilterData" localSheetId="4" hidden="1">'Summary &amp; Advice'!$B$25:$H$41</definedName>
    <definedName name="Z_7B5643DB_FD64_4C4F_9299_5A7FCC54BA0E_.wvu.PrintArea" localSheetId="1" hidden="1">'1. Policy'!$B$2:$H$93</definedName>
    <definedName name="Z_7B5643DB_FD64_4C4F_9299_5A7FCC54BA0E_.wvu.PrintArea" localSheetId="2" hidden="1">'2. Implementation'!$B$2:$J$3</definedName>
    <definedName name="Z_7B5643DB_FD64_4C4F_9299_5A7FCC54BA0E_.wvu.PrintArea" localSheetId="3" hidden="1">'3. Accountability'!$B$2:$H$17</definedName>
    <definedName name="Z_7B5643DB_FD64_4C4F_9299_5A7FCC54BA0E_.wvu.PrintArea" localSheetId="0" hidden="1">Introduction!$C$1:$C$20</definedName>
    <definedName name="Z_7B5643DB_FD64_4C4F_9299_5A7FCC54BA0E_.wvu.Rows" localSheetId="2" hidden="1">Data!$426:$554</definedName>
    <definedName name="Z_9B1697CE_B2F5_6C45_BF35_DFA42D9ABD25_.wvu.Cols" localSheetId="2" hidden="1">'2. Implementation'!$K:$K</definedName>
    <definedName name="Z_9B1697CE_B2F5_6C45_BF35_DFA42D9ABD25_.wvu.Cols" localSheetId="0" hidden="1">Introduction!$F:$F</definedName>
    <definedName name="Z_9B1697CE_B2F5_6C45_BF35_DFA42D9ABD25_.wvu.FilterData" localSheetId="4" hidden="1">'Summary &amp; Advice'!$B$25:$H$41</definedName>
    <definedName name="Z_9B1697CE_B2F5_6C45_BF35_DFA42D9ABD25_.wvu.PrintArea" localSheetId="1" hidden="1">'1. Policy'!$B$2:$H$93</definedName>
    <definedName name="Z_9B1697CE_B2F5_6C45_BF35_DFA42D9ABD25_.wvu.PrintArea" localSheetId="2" hidden="1">'2. Implementation'!$B$2:$J$3</definedName>
    <definedName name="Z_9B1697CE_B2F5_6C45_BF35_DFA42D9ABD25_.wvu.PrintArea" localSheetId="3" hidden="1">'3. Accountability'!$B$2:$H$17</definedName>
    <definedName name="Z_9B1697CE_B2F5_6C45_BF35_DFA42D9ABD25_.wvu.PrintArea" localSheetId="0" hidden="1">Introduction!$C$1:$C$20</definedName>
    <definedName name="Z_9B1697CE_B2F5_6C45_BF35_DFA42D9ABD25_.wvu.Rows" localSheetId="2" hidden="1">Data!$426:$554</definedName>
    <definedName name="Z_A83EA9D2_F072_4A4B_956D_1CACE8D936E9_.wvu.Cols" localSheetId="1" hidden="1">'1. Policy'!$I:$K,'1. Policy'!$M:$M</definedName>
    <definedName name="Z_A83EA9D2_F072_4A4B_956D_1CACE8D936E9_.wvu.Cols" localSheetId="2" hidden="1">'2. Implementation'!$K:$K</definedName>
    <definedName name="Z_A83EA9D2_F072_4A4B_956D_1CACE8D936E9_.wvu.Cols" localSheetId="3" hidden="1">'3. Accountability'!$I:$K</definedName>
    <definedName name="Z_A83EA9D2_F072_4A4B_956D_1CACE8D936E9_.wvu.Cols" localSheetId="0" hidden="1">Introduction!$F:$F</definedName>
    <definedName name="Z_A83EA9D2_F072_4A4B_956D_1CACE8D936E9_.wvu.FilterData" localSheetId="4" hidden="1">'Summary &amp; Advice'!$B$25:$H$41</definedName>
    <definedName name="Z_A83EA9D2_F072_4A4B_956D_1CACE8D936E9_.wvu.PrintArea" localSheetId="1" hidden="1">'1. Policy'!$B$2:$H$93</definedName>
    <definedName name="Z_A83EA9D2_F072_4A4B_956D_1CACE8D936E9_.wvu.PrintArea" localSheetId="2" hidden="1">'2. Implementation'!$B$2:$J$3</definedName>
    <definedName name="Z_A83EA9D2_F072_4A4B_956D_1CACE8D936E9_.wvu.PrintArea" localSheetId="3" hidden="1">'3. Accountability'!$B$2:$H$17</definedName>
    <definedName name="Z_A83EA9D2_F072_4A4B_956D_1CACE8D936E9_.wvu.PrintArea" localSheetId="0" hidden="1">Introduction!$C$1:$C$20</definedName>
    <definedName name="Z_A83EA9D2_F072_4A4B_956D_1CACE8D936E9_.wvu.Rows" localSheetId="2" hidden="1">Data!$426:$554</definedName>
  </definedNames>
  <calcPr calcId="130407" concurrentCalc="0"/>
  <customWorkbookViews>
    <customWorkbookView name="Rudy Verstappen - Persoonlijke weergave" guid="{9B1697CE-B2F5-6C45-BF35-DFA42D9ABD25}" mergeInterval="0" personalView="1" yWindow="54" windowWidth="1280" windowHeight="719" tabRatio="872" activeSheetId="2"/>
    <customWorkbookView name="Frank Wagemans - Persoonlijke weergave" guid="{A83EA9D2-F072-4A4B-956D-1CACE8D936E9}" mergeInterval="0" personalView="1" xWindow="2" yWindow="55" windowWidth="1278" windowHeight="722" tabRatio="872" activeSheetId="6"/>
    <customWorkbookView name="beheerder - Persoonlijke weergave" guid="{7B5643DB-FD64-4C4F-9299-5A7FCC54BA0E}" mergeInterval="0" personalView="1" maximized="1" xWindow="1" yWindow="1" windowWidth="1360" windowHeight="548" tabRatio="872" activeSheetId="5"/>
    <customWorkbookView name="Kate Duggan - Personal View" guid="{32532656-B3B4-4DBA-A55B-F2916EB2E83E}" mergeInterval="0" personalView="1" maximized="1" windowWidth="1349" windowHeight="493" tabRatio="872" activeSheetId="6"/>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G81" i="2"/>
  <c r="G68"/>
  <c r="G55"/>
  <c r="E33"/>
  <c r="E34"/>
  <c r="E35"/>
  <c r="E36"/>
  <c r="E37"/>
  <c r="E38"/>
  <c r="E39"/>
  <c r="E40"/>
  <c r="F41"/>
  <c r="N31"/>
  <c r="N32"/>
  <c r="N33"/>
  <c r="N34"/>
  <c r="N35"/>
  <c r="M36"/>
  <c r="G42"/>
  <c r="G6"/>
  <c r="G26"/>
  <c r="G27"/>
  <c r="G28"/>
  <c r="C39"/>
  <c r="C42"/>
  <c r="C40"/>
  <c r="C34"/>
  <c r="C35"/>
  <c r="C36"/>
  <c r="C37"/>
  <c r="C38"/>
  <c r="C33"/>
  <c r="G20"/>
  <c r="G21"/>
  <c r="G22"/>
  <c r="G23"/>
  <c r="G24"/>
  <c r="G25"/>
  <c r="C31" i="3"/>
  <c r="C32"/>
  <c r="C33"/>
  <c r="C35"/>
  <c r="C37"/>
  <c r="C30"/>
  <c r="G6" i="4"/>
  <c r="O26" i="7"/>
  <c r="O27"/>
  <c r="O28"/>
  <c r="O29"/>
  <c r="O30"/>
  <c r="O31"/>
  <c r="O32"/>
  <c r="O33"/>
  <c r="O34"/>
  <c r="O36"/>
  <c r="O37"/>
  <c r="F26"/>
  <c r="G26"/>
  <c r="H26"/>
  <c r="I26"/>
  <c r="J26"/>
  <c r="L26"/>
  <c r="K26"/>
  <c r="F27"/>
  <c r="G27"/>
  <c r="H27"/>
  <c r="I27"/>
  <c r="J27"/>
  <c r="L27"/>
  <c r="K27"/>
  <c r="F28"/>
  <c r="G28"/>
  <c r="H28"/>
  <c r="I28"/>
  <c r="J28"/>
  <c r="L28"/>
  <c r="K28"/>
  <c r="F29"/>
  <c r="G29"/>
  <c r="H29"/>
  <c r="I29"/>
  <c r="J29"/>
  <c r="L29"/>
  <c r="K29"/>
  <c r="F30"/>
  <c r="G30"/>
  <c r="H30"/>
  <c r="I30"/>
  <c r="J30"/>
  <c r="L30"/>
  <c r="K30"/>
  <c r="F31"/>
  <c r="G31"/>
  <c r="H31"/>
  <c r="I31"/>
  <c r="J31"/>
  <c r="L31"/>
  <c r="K31"/>
  <c r="F32"/>
  <c r="G32"/>
  <c r="H32"/>
  <c r="I32"/>
  <c r="J32"/>
  <c r="L32"/>
  <c r="K32"/>
  <c r="F33"/>
  <c r="G33"/>
  <c r="H33"/>
  <c r="I33"/>
  <c r="J33"/>
  <c r="L33"/>
  <c r="K33"/>
  <c r="F34"/>
  <c r="G34"/>
  <c r="H34"/>
  <c r="I34"/>
  <c r="J34"/>
  <c r="L34"/>
  <c r="K34"/>
  <c r="K35"/>
  <c r="C26"/>
  <c r="C27"/>
  <c r="C28"/>
  <c r="C29"/>
  <c r="C30"/>
  <c r="C31"/>
  <c r="C32"/>
  <c r="C33"/>
  <c r="C34"/>
  <c r="C36"/>
  <c r="C37"/>
  <c r="C23"/>
  <c r="C24"/>
  <c r="P27"/>
  <c r="P28"/>
  <c r="P29"/>
  <c r="P30"/>
  <c r="P31"/>
  <c r="P32"/>
  <c r="P33"/>
  <c r="P34"/>
  <c r="P26"/>
  <c r="D27"/>
  <c r="D28"/>
  <c r="D29"/>
  <c r="D30"/>
  <c r="D31"/>
  <c r="D32"/>
  <c r="D33"/>
  <c r="D34"/>
  <c r="D26"/>
  <c r="G41"/>
  <c r="C41"/>
  <c r="D41"/>
  <c r="E41"/>
  <c r="F41"/>
  <c r="H41"/>
  <c r="I41"/>
  <c r="G40"/>
  <c r="C40"/>
  <c r="D40"/>
  <c r="E40"/>
  <c r="F40"/>
  <c r="H40"/>
  <c r="I40"/>
  <c r="G44"/>
  <c r="G43"/>
  <c r="G46"/>
  <c r="G42"/>
  <c r="G45"/>
  <c r="G47"/>
  <c r="G48"/>
  <c r="G49"/>
  <c r="F42"/>
  <c r="F43"/>
  <c r="F44"/>
  <c r="F45"/>
  <c r="F46"/>
  <c r="F47"/>
  <c r="F48"/>
  <c r="F49"/>
  <c r="E42"/>
  <c r="E43"/>
  <c r="E44"/>
  <c r="E45"/>
  <c r="E46"/>
  <c r="E47"/>
  <c r="E48"/>
  <c r="E49"/>
  <c r="D42"/>
  <c r="D43"/>
  <c r="D44"/>
  <c r="D45"/>
  <c r="D46"/>
  <c r="D47"/>
  <c r="D48"/>
  <c r="D49"/>
  <c r="C42"/>
  <c r="C43"/>
  <c r="C44"/>
  <c r="C45"/>
  <c r="C46"/>
  <c r="C47"/>
  <c r="C48"/>
  <c r="C49"/>
  <c r="I428"/>
  <c r="I441"/>
  <c r="I454"/>
  <c r="I467"/>
  <c r="I480"/>
  <c r="I493"/>
  <c r="I506"/>
  <c r="I519"/>
  <c r="I532"/>
  <c r="I545"/>
  <c r="C35"/>
  <c r="B41"/>
  <c r="B42"/>
  <c r="B43"/>
  <c r="B44"/>
  <c r="B45"/>
  <c r="B47"/>
  <c r="B40"/>
  <c r="F36"/>
  <c r="F37"/>
  <c r="G36"/>
  <c r="G37"/>
  <c r="H36"/>
  <c r="H37"/>
  <c r="I36"/>
  <c r="I37"/>
  <c r="J36"/>
  <c r="J37"/>
  <c r="O35"/>
  <c r="B27"/>
  <c r="B28"/>
  <c r="B29"/>
  <c r="B30"/>
  <c r="B31"/>
  <c r="B32"/>
  <c r="B33"/>
  <c r="B34"/>
  <c r="B26"/>
  <c r="G5"/>
  <c r="G6"/>
  <c r="F5"/>
  <c r="F6"/>
  <c r="E5"/>
  <c r="E6"/>
  <c r="D5"/>
  <c r="D4"/>
  <c r="D6"/>
  <c r="C5"/>
  <c r="C6"/>
  <c r="C25"/>
  <c r="F25"/>
  <c r="G25"/>
  <c r="H25"/>
  <c r="I25"/>
  <c r="J25"/>
  <c r="C39"/>
  <c r="C51"/>
  <c r="D39"/>
  <c r="D51"/>
  <c r="E39"/>
  <c r="E51"/>
  <c r="F39"/>
  <c r="F51"/>
  <c r="G39"/>
  <c r="G51"/>
  <c r="B52"/>
  <c r="B53"/>
  <c r="B54"/>
  <c r="B55"/>
  <c r="B56"/>
  <c r="B57"/>
  <c r="B58"/>
  <c r="G2"/>
  <c r="F2"/>
  <c r="E2"/>
  <c r="D2"/>
  <c r="C2"/>
  <c r="C4"/>
  <c r="E4"/>
  <c r="F4"/>
  <c r="G4"/>
  <c r="D52"/>
  <c r="D53"/>
  <c r="D54"/>
  <c r="D55"/>
  <c r="D56"/>
  <c r="D57"/>
  <c r="D58"/>
  <c r="D59"/>
  <c r="D16"/>
  <c r="C52"/>
  <c r="C53"/>
  <c r="C54"/>
  <c r="C55"/>
  <c r="C56"/>
  <c r="C57"/>
  <c r="C58"/>
  <c r="C59"/>
  <c r="C16"/>
  <c r="C17"/>
  <c r="R5"/>
  <c r="H5"/>
  <c r="S5"/>
  <c r="T5"/>
  <c r="H42"/>
  <c r="I42"/>
  <c r="H43"/>
  <c r="I43"/>
  <c r="H44"/>
  <c r="I44"/>
  <c r="H45"/>
  <c r="I45"/>
  <c r="H46"/>
  <c r="I46"/>
  <c r="H47"/>
  <c r="I47"/>
  <c r="I48"/>
  <c r="H48"/>
  <c r="F35"/>
  <c r="G35"/>
  <c r="H35"/>
  <c r="I35"/>
  <c r="J35"/>
  <c r="D17"/>
  <c r="L17"/>
  <c r="E54"/>
  <c r="E52"/>
  <c r="E53"/>
  <c r="E55"/>
  <c r="E56"/>
  <c r="E57"/>
  <c r="E58"/>
  <c r="E59"/>
  <c r="E16"/>
  <c r="E17"/>
  <c r="M17"/>
  <c r="F53"/>
  <c r="F54"/>
  <c r="F55"/>
  <c r="F56"/>
  <c r="F57"/>
  <c r="F58"/>
  <c r="F52"/>
  <c r="F59"/>
  <c r="F16"/>
  <c r="F17"/>
  <c r="N17"/>
  <c r="G57"/>
  <c r="G52"/>
  <c r="G53"/>
  <c r="G54"/>
  <c r="G55"/>
  <c r="G56"/>
  <c r="G58"/>
  <c r="G59"/>
  <c r="G16"/>
  <c r="G17"/>
  <c r="O17"/>
  <c r="K17"/>
  <c r="K11"/>
  <c r="K10"/>
  <c r="I11"/>
  <c r="J11"/>
  <c r="G11"/>
  <c r="H11"/>
  <c r="E11"/>
  <c r="C11"/>
  <c r="M11"/>
  <c r="N11"/>
  <c r="Q11"/>
  <c r="O11"/>
  <c r="D11"/>
  <c r="F11"/>
  <c r="L11"/>
  <c r="P11"/>
  <c r="S11"/>
  <c r="R11"/>
  <c r="T11"/>
  <c r="P19"/>
  <c r="E10"/>
  <c r="E12"/>
  <c r="F10"/>
  <c r="F12"/>
  <c r="G10"/>
  <c r="G12"/>
  <c r="H10"/>
  <c r="H12"/>
  <c r="I10"/>
  <c r="I12"/>
  <c r="J10"/>
  <c r="J12"/>
  <c r="K12"/>
  <c r="L10"/>
  <c r="L12"/>
  <c r="C10"/>
  <c r="C12"/>
  <c r="D10"/>
  <c r="D12"/>
  <c r="B17"/>
  <c r="J16"/>
  <c r="C22"/>
  <c r="L14"/>
  <c r="M14"/>
  <c r="N14"/>
  <c r="O14"/>
  <c r="K14"/>
  <c r="K8"/>
  <c r="K9"/>
  <c r="B39"/>
  <c r="B51"/>
  <c r="B48"/>
  <c r="N8"/>
  <c r="O8"/>
  <c r="P8"/>
  <c r="Q8"/>
  <c r="M8"/>
  <c r="M10"/>
  <c r="N10"/>
  <c r="O10"/>
  <c r="P10"/>
  <c r="Q10"/>
  <c r="Q9"/>
  <c r="P9"/>
  <c r="O9"/>
  <c r="N9"/>
  <c r="M9"/>
  <c r="R23"/>
  <c r="S23"/>
  <c r="T23"/>
  <c r="L9"/>
  <c r="J9"/>
  <c r="I9"/>
  <c r="H9"/>
  <c r="G9"/>
  <c r="F9"/>
  <c r="E9"/>
  <c r="D9"/>
  <c r="C9"/>
  <c r="L8"/>
  <c r="J8"/>
  <c r="I8"/>
  <c r="H8"/>
  <c r="G8"/>
  <c r="F8"/>
  <c r="E8"/>
  <c r="D8"/>
  <c r="C8"/>
  <c r="C21"/>
  <c r="C20"/>
  <c r="H4"/>
  <c r="H2"/>
  <c r="H3"/>
  <c r="F24" i="1"/>
  <c r="D25"/>
  <c r="E40" i="6"/>
  <c r="C43"/>
  <c r="D40"/>
  <c r="C42"/>
  <c r="C40"/>
  <c r="C41"/>
  <c r="F26"/>
  <c r="C27"/>
  <c r="E32"/>
  <c r="E33"/>
  <c r="E34"/>
  <c r="E35"/>
  <c r="E36"/>
  <c r="E37"/>
  <c r="E38"/>
  <c r="E39"/>
  <c r="E31"/>
  <c r="C32"/>
  <c r="C33"/>
  <c r="C34"/>
  <c r="C35"/>
  <c r="C36"/>
  <c r="C37"/>
  <c r="C38"/>
  <c r="C39"/>
  <c r="C31"/>
  <c r="G70"/>
  <c r="C21"/>
  <c r="F70"/>
  <c r="C20"/>
  <c r="E70"/>
  <c r="C19"/>
  <c r="D70"/>
  <c r="C18"/>
  <c r="C70"/>
  <c r="C17"/>
  <c r="G63"/>
  <c r="G64"/>
  <c r="G65"/>
  <c r="G66"/>
  <c r="G67"/>
  <c r="G68"/>
  <c r="G69"/>
  <c r="E69"/>
  <c r="E63"/>
  <c r="E65"/>
  <c r="E66"/>
  <c r="E67"/>
  <c r="E68"/>
  <c r="D63"/>
  <c r="D64"/>
  <c r="D65"/>
  <c r="D66"/>
  <c r="D67"/>
  <c r="D68"/>
  <c r="D69"/>
  <c r="C63"/>
  <c r="C64"/>
  <c r="C65"/>
  <c r="C66"/>
  <c r="C67"/>
  <c r="C68"/>
  <c r="C69"/>
  <c r="B63"/>
  <c r="B64"/>
  <c r="B65"/>
  <c r="B66"/>
  <c r="B67"/>
  <c r="B68"/>
  <c r="B69"/>
  <c r="B62"/>
  <c r="D59"/>
  <c r="E59"/>
  <c r="F59"/>
  <c r="G59"/>
  <c r="H59"/>
  <c r="I59"/>
  <c r="J59"/>
  <c r="C59"/>
  <c r="F50"/>
  <c r="J33"/>
  <c r="J32"/>
  <c r="J31"/>
  <c r="B32"/>
  <c r="B51"/>
  <c r="B33"/>
  <c r="B52"/>
  <c r="B34"/>
  <c r="B53"/>
  <c r="B35"/>
  <c r="B54"/>
  <c r="B36"/>
  <c r="B55"/>
  <c r="B37"/>
  <c r="B56"/>
  <c r="B38"/>
  <c r="B57"/>
  <c r="B39"/>
  <c r="B58"/>
  <c r="B31"/>
  <c r="B50"/>
  <c r="C45"/>
  <c r="D45"/>
  <c r="B15"/>
  <c r="D32"/>
  <c r="D33"/>
  <c r="D34"/>
  <c r="D35"/>
  <c r="D36"/>
  <c r="D37"/>
  <c r="D38"/>
  <c r="D39"/>
  <c r="D31"/>
  <c r="B12"/>
  <c r="B11"/>
  <c r="B10"/>
  <c r="B9"/>
  <c r="B8"/>
  <c r="E12"/>
  <c r="E11"/>
  <c r="E10"/>
  <c r="E9"/>
  <c r="E8"/>
  <c r="B25"/>
  <c r="B16"/>
  <c r="F13"/>
  <c r="C49"/>
  <c r="D49"/>
  <c r="E49"/>
  <c r="F49"/>
  <c r="G49"/>
  <c r="H49"/>
  <c r="I49"/>
  <c r="C50"/>
  <c r="D50"/>
  <c r="E50"/>
  <c r="G50"/>
  <c r="H50"/>
  <c r="I50"/>
  <c r="C51"/>
  <c r="D51"/>
  <c r="E51"/>
  <c r="F51"/>
  <c r="G51"/>
  <c r="H51"/>
  <c r="I51"/>
  <c r="C52"/>
  <c r="D52"/>
  <c r="E52"/>
  <c r="F52"/>
  <c r="G52"/>
  <c r="H52"/>
  <c r="I52"/>
  <c r="C53"/>
  <c r="D53"/>
  <c r="E53"/>
  <c r="F53"/>
  <c r="G53"/>
  <c r="H53"/>
  <c r="I53"/>
  <c r="C54"/>
  <c r="D54"/>
  <c r="E54"/>
  <c r="F54"/>
  <c r="G54"/>
  <c r="H54"/>
  <c r="I54"/>
  <c r="C55"/>
  <c r="D55"/>
  <c r="E55"/>
  <c r="F55"/>
  <c r="G55"/>
  <c r="H55"/>
  <c r="I55"/>
  <c r="C56"/>
  <c r="D56"/>
  <c r="E56"/>
  <c r="F56"/>
  <c r="G56"/>
  <c r="H56"/>
  <c r="I56"/>
  <c r="C57"/>
  <c r="D57"/>
  <c r="E57"/>
  <c r="F57"/>
  <c r="G57"/>
  <c r="H57"/>
  <c r="I57"/>
  <c r="C58"/>
  <c r="D58"/>
  <c r="E58"/>
  <c r="F58"/>
  <c r="G58"/>
  <c r="H58"/>
  <c r="I58"/>
  <c r="B61"/>
  <c r="C61"/>
  <c r="D61"/>
  <c r="E61"/>
  <c r="F61"/>
  <c r="G61"/>
  <c r="C62"/>
  <c r="D62"/>
  <c r="E62"/>
  <c r="F62"/>
  <c r="G62"/>
  <c r="B70"/>
  <c r="B7"/>
  <c r="B24"/>
  <c r="B5"/>
  <c r="B4"/>
  <c r="D21"/>
  <c r="D20"/>
  <c r="D19"/>
  <c r="D18"/>
  <c r="D17"/>
  <c r="F22"/>
  <c r="C23"/>
  <c r="C14"/>
  <c r="C5"/>
  <c r="C4"/>
</calcChain>
</file>

<file path=xl/comments1.xml><?xml version="1.0" encoding="utf-8"?>
<comments xmlns="http://schemas.openxmlformats.org/spreadsheetml/2006/main">
  <authors>
    <author>Rudy Verstappen</author>
  </authors>
  <commentList>
    <comment ref="D30" authorId="0">
      <text>
        <r>
          <rPr>
            <sz val="9"/>
            <color indexed="81"/>
            <rFont val="Calibri"/>
            <family val="2"/>
          </rPr>
          <t xml:space="preserve">For more information, please refer to detailed information below.
</t>
        </r>
      </text>
    </comment>
  </commentList>
</comments>
</file>

<file path=xl/sharedStrings.xml><?xml version="1.0" encoding="utf-8"?>
<sst xmlns="http://schemas.openxmlformats.org/spreadsheetml/2006/main" count="546" uniqueCount="275">
  <si>
    <t>Well done, you are advised to include more natural capital themes in your responsible investment policy</t>
  </si>
  <si>
    <t>You are advised to implement more natural capital themes in your investment management</t>
  </si>
  <si>
    <t>Well done, you are advised to implement more natural capital themes in your investment management</t>
  </si>
  <si>
    <t>Advise:</t>
  </si>
  <si>
    <t xml:space="preserve">Advise: as a(n) </t>
  </si>
  <si>
    <t>You are advised to report on more natural capital themes</t>
  </si>
  <si>
    <t>Well done, you are advised to report on more natural capital themes</t>
  </si>
  <si>
    <t>Natural capital theme</t>
  </si>
  <si>
    <t>Policy 100%</t>
  </si>
  <si>
    <t>Reporting 100%</t>
  </si>
  <si>
    <t>http://www.vbdo.nl/news/naturalcapital-</t>
  </si>
  <si>
    <t xml:space="preserve">This tool is part of the guide ‘Natural Capital &amp; Financial Institutions’, which has been developed by the Dutch Association of Investors for Sustainable Development (VBDO) and CREM and funded by the Dutch Ministry of Economic Affairs. The results of this self-assesment tool can, voluntarily, be sent to info@vbdo.nl . All the financial institutions that sent back their score before the 10th of March 2016 will then in return also receive the average, aggregated, sector scores and will make a chance to win free consultancy services provided by CREM. For more information please refer to the guide, which can be found on: </t>
  </si>
  <si>
    <t>No, experts or civil society have not been consulted. (0/1)</t>
  </si>
  <si>
    <t>Implementation</t>
  </si>
  <si>
    <t xml:space="preserve">Summary &amp; Advice </t>
  </si>
  <si>
    <r>
      <t>The score on</t>
    </r>
    <r>
      <rPr>
        <b/>
        <sz val="12"/>
        <color indexed="8"/>
        <rFont val="Calibri"/>
        <family val="2"/>
      </rPr>
      <t xml:space="preserve"> Exclusion</t>
    </r>
    <r>
      <rPr>
        <sz val="12"/>
        <color indexed="8"/>
        <rFont val="Calibri"/>
        <family val="2"/>
      </rPr>
      <t xml:space="preserve"> is</t>
    </r>
  </si>
  <si>
    <r>
      <t xml:space="preserve">The score on </t>
    </r>
    <r>
      <rPr>
        <b/>
        <sz val="12"/>
        <color indexed="8"/>
        <rFont val="Calibri"/>
        <family val="2"/>
      </rPr>
      <t>ESG-integration</t>
    </r>
    <r>
      <rPr>
        <sz val="12"/>
        <color indexed="8"/>
        <rFont val="Calibri"/>
        <family val="2"/>
      </rPr>
      <t xml:space="preserve"> is</t>
    </r>
  </si>
  <si>
    <r>
      <t xml:space="preserve">The score on </t>
    </r>
    <r>
      <rPr>
        <b/>
        <sz val="12"/>
        <color indexed="8"/>
        <rFont val="Calibri"/>
        <family val="2"/>
      </rPr>
      <t>Engagement</t>
    </r>
    <r>
      <rPr>
        <sz val="12"/>
        <color indexed="8"/>
        <rFont val="Calibri"/>
        <family val="2"/>
      </rPr>
      <t xml:space="preserve"> is</t>
    </r>
  </si>
  <si>
    <r>
      <t xml:space="preserve">The score on </t>
    </r>
    <r>
      <rPr>
        <b/>
        <sz val="12"/>
        <color indexed="8"/>
        <rFont val="Calibri"/>
        <family val="2"/>
      </rPr>
      <t>Voting</t>
    </r>
    <r>
      <rPr>
        <sz val="12"/>
        <color indexed="8"/>
        <rFont val="Calibri"/>
        <family val="2"/>
      </rPr>
      <t xml:space="preserve"> is</t>
    </r>
  </si>
  <si>
    <r>
      <t xml:space="preserve">The score on </t>
    </r>
    <r>
      <rPr>
        <b/>
        <sz val="12"/>
        <color indexed="8"/>
        <rFont val="Calibri"/>
        <family val="2"/>
      </rPr>
      <t>Impact Investing is</t>
    </r>
    <r>
      <rPr>
        <sz val="12"/>
        <color indexed="8"/>
        <rFont val="Calibri"/>
        <family val="2"/>
      </rPr>
      <t xml:space="preserve"> </t>
    </r>
  </si>
  <si>
    <t>The score on</t>
  </si>
  <si>
    <t>"the inclusion of natural capital in the responsible investment policy"</t>
  </si>
  <si>
    <t>"the part of the portfolio to which natural capital applies"</t>
  </si>
  <si>
    <t>"the inclusion of natural capital in service contracts"</t>
  </si>
  <si>
    <t>"the level of contact with experts or civil society regarding natural capital"</t>
  </si>
  <si>
    <t>"the level of leadership that is shown regarding natural capital"</t>
  </si>
  <si>
    <r>
      <t xml:space="preserve">The overall score on </t>
    </r>
    <r>
      <rPr>
        <b/>
        <sz val="14"/>
        <color indexed="8"/>
        <rFont val="Calibri"/>
      </rPr>
      <t>Policy</t>
    </r>
    <r>
      <rPr>
        <sz val="14"/>
        <color indexed="8"/>
        <rFont val="Calibri"/>
      </rPr>
      <t xml:space="preserve"> is</t>
    </r>
  </si>
  <si>
    <r>
      <t>The overall score on</t>
    </r>
    <r>
      <rPr>
        <b/>
        <sz val="14"/>
        <color indexed="8"/>
        <rFont val="Calibri"/>
      </rPr>
      <t xml:space="preserve"> Implementation</t>
    </r>
    <r>
      <rPr>
        <sz val="14"/>
        <color indexed="8"/>
        <rFont val="Calibri"/>
      </rPr>
      <t xml:space="preserve"> is</t>
    </r>
  </si>
  <si>
    <t>You are advised to read chapter 3 of the natural capital guide on policy development</t>
  </si>
  <si>
    <t>You are advised to read chapter 4 of the natural capital guide on exclusion</t>
  </si>
  <si>
    <t>You are advised to read chapter 5 of the natural capital guide on ESG-integration</t>
  </si>
  <si>
    <t>You are advised to read chapter 6 of the natural capital guide on active ownership</t>
  </si>
  <si>
    <t>You are advised to read chapter 7 of the natural capital guide on impact investing</t>
  </si>
  <si>
    <r>
      <t xml:space="preserve">The overall score on </t>
    </r>
    <r>
      <rPr>
        <b/>
        <sz val="14"/>
        <color indexed="8"/>
        <rFont val="Calibri"/>
      </rPr>
      <t>Accountability</t>
    </r>
    <r>
      <rPr>
        <sz val="14"/>
        <color indexed="8"/>
        <rFont val="Calibri"/>
      </rPr>
      <t xml:space="preserve"> is</t>
    </r>
  </si>
  <si>
    <t>Well done, you could further improve by reading chapter 4 of the natural capital guide on exclusion</t>
  </si>
  <si>
    <t>Well done, you could further improve by reading chapter 5 of the natural capital guide on ESG-integration</t>
  </si>
  <si>
    <t>Well done, you could further improve by reading chapter 6 of the natural capital guide on active ownership</t>
  </si>
  <si>
    <t>Well done, you could further improve by reading chapter 7 of the natural capital guide on impact investing</t>
  </si>
  <si>
    <t>Natural capital themes</t>
  </si>
  <si>
    <t>Gemiddelde</t>
  </si>
  <si>
    <t>Total implementatie per theme</t>
  </si>
  <si>
    <t>it is advised to take natural capital also into account in regard to insurance products and risk management</t>
  </si>
  <si>
    <t>Detailed information</t>
  </si>
  <si>
    <t>You are advised to include more natural capital themes in your responsible investment policy</t>
  </si>
  <si>
    <r>
      <t xml:space="preserve">Indicate if natural capital related subthemes have been included in the different instruments for responsible investment. 
</t>
    </r>
    <r>
      <rPr>
        <b/>
        <sz val="13"/>
        <rFont val="Calibri"/>
      </rPr>
      <t>Exclusion</t>
    </r>
    <r>
      <rPr>
        <sz val="13"/>
        <rFont val="Calibri"/>
      </rPr>
      <t xml:space="preserve">: Exclusion (or conditional inclusion) of sectors, companies or countries that could potentially have a high negative impact on natural capital (e.g.  biodiversity loss from land conversion or pollution).
</t>
    </r>
    <r>
      <rPr>
        <b/>
        <sz val="13"/>
        <rFont val="Calibri"/>
      </rPr>
      <t>ESG-integration</t>
    </r>
    <r>
      <rPr>
        <sz val="13"/>
        <rFont val="Calibri"/>
      </rPr>
      <t>:</t>
    </r>
    <r>
      <rPr>
        <b/>
        <sz val="13"/>
        <rFont val="Calibri"/>
      </rPr>
      <t xml:space="preserve"> </t>
    </r>
    <r>
      <rPr>
        <sz val="13"/>
        <rFont val="Calibri"/>
      </rPr>
      <t xml:space="preserve">Use of indicators on natural capital in investment decisions, e.g. the level of water use in relation to the level of water scarcity of the production area. 
</t>
    </r>
    <r>
      <rPr>
        <b/>
        <sz val="13"/>
        <rFont val="Calibri"/>
      </rPr>
      <t>Engagement</t>
    </r>
    <r>
      <rPr>
        <sz val="13"/>
        <rFont val="Calibri"/>
      </rPr>
      <t xml:space="preserve">: Engaging with companies on natural capital or its subthemes. For example, engagement on land conversion and water management practices.  
</t>
    </r>
    <r>
      <rPr>
        <b/>
        <sz val="13"/>
        <rFont val="Calibri"/>
      </rPr>
      <t>Voting</t>
    </r>
    <r>
      <rPr>
        <sz val="13"/>
        <rFont val="Calibri"/>
      </rPr>
      <t xml:space="preserve">: Filing or supporting shareholder resolutions to strengthen the governance and CSR-policies related to natural capital or its subthemes. 
</t>
    </r>
    <r>
      <rPr>
        <b/>
        <sz val="13"/>
        <rFont val="Calibri"/>
      </rPr>
      <t>Impact investing</t>
    </r>
    <r>
      <rPr>
        <sz val="13"/>
        <rFont val="Calibri"/>
      </rPr>
      <t>: Including impact investments that have the specific aim of strengthening natural capital. For example, impact investments related to nature conservation and restoration,  or renewable energy.</t>
    </r>
  </si>
  <si>
    <t>The field of the financial sector and natural capital is still developing. Some responsible investment instruments still need to be developed or need to be improved. Some financial institutions show leadership by becoming part of working groups or communities of practice to develop the field of natural capital. Examples are the working groups of the natural capital Declaration and the Dutch Community of Practice on financial institutions &amp; natural capital.  Is your Financial Institution also active in (one of) these or other working groups on natural capital? Choose the most appropriate option:</t>
  </si>
  <si>
    <t>No, financial institution is not active in working groups. (0/1)</t>
  </si>
  <si>
    <t>Yes, the financial institution is active in working groups. (1/1)</t>
  </si>
  <si>
    <t>Yes, the financial institution has consulted experts or relevant organisations in the formulation or adaptation of the natural capital policy. (1/1)</t>
  </si>
  <si>
    <t>2.1.3</t>
  </si>
  <si>
    <t>2.1.4</t>
  </si>
  <si>
    <t>2.1.5</t>
  </si>
  <si>
    <t>2.2.3</t>
  </si>
  <si>
    <t>2.2.4</t>
  </si>
  <si>
    <t>2.2.5</t>
  </si>
  <si>
    <t>Well done, you could further improve by reading chapters 4 to 7 of the natural capital guide on implementation</t>
  </si>
  <si>
    <t>You are adviced to read the chapter of the natural capital guide on transparency</t>
  </si>
  <si>
    <t>Well done, you could further improve by reading the chapter of the natural capital guide on transparancy</t>
  </si>
  <si>
    <t>Exclusion is about denying specific companies or governments access to financial services. There are several NC-based considerations an Financial Institution can use to exclude sectors, companies, countries and/or commodities from investments. The three most commonly used are risk, regulations and below average performance. Is NC taken into account in exclusions of companies or countries from the investment universe? Choose the most appropriate option:</t>
  </si>
  <si>
    <t>Overexploitation of natural resources, such as fish</t>
  </si>
  <si>
    <t>Water scarcity / water consumption</t>
  </si>
  <si>
    <t>Financial institutions diversify their investment capital across various asset classes. A reference to natural capital is preferably made for all of these asset classes and specific policies and (investment and engagement) criteria should then be defined per asset class. For example, is the concept of natural capital (or one or more of its subthemes) translated into investment beliefs in specific asset classes? Choose the most appropriate option:</t>
  </si>
  <si>
    <t>Financial insitutions regularly make use of the services of external parties, such as asset managers or data providers. If a financial institution wants to fully embed natural capital considerations within its organisation, it needs to ensure that any external party it works with is doing the same. This can be done in the selection and monitoring process. Is your company currently doing this? Choose the most appropriate option:</t>
  </si>
  <si>
    <t>3) An asterisk (*) in the cell in front of (or behind) a cell indicates a dropdown menu.</t>
  </si>
  <si>
    <t>Total assets under management per 31/12/2015 (mln euro)</t>
  </si>
  <si>
    <t xml:space="preserve">2) Please fill in the dark grey cells. </t>
  </si>
  <si>
    <t>In the development and/or adoption of a policy on natural capital, Financial Institutions can make use of the knowledge and experience of external experts or organisations, such as NGOs or consumer and workers' organisations. Has your Financial Institution engaged with one or more of these actors/stakeholders on natural capital? Choose the most appropriate option:</t>
  </si>
  <si>
    <t>Natural capital is a broad concept relating to a variety of environmental themes, including drivers of natural capital loss (e.g. land conversion, climate change, water consumption) and ways to manage these drivers (e.g. environmental, resource and energy management). Is natural capital, or  related themes, mentioned in your responsible investment policy or in a separate policy document / position paper? Note that the specific themes are assessed in question 1.2. Choose the most appropriate option:</t>
  </si>
  <si>
    <t>No, natural capital is not mentioned in the investment policy. (0/3)</t>
  </si>
  <si>
    <t xml:space="preserve">Indicate which natural capital related subthemes (key drivers of the loss of natural capital and ways to manage these drivers) have been included in the responsible investment policy and detail how they have been included.   </t>
  </si>
  <si>
    <t>No, natural capital is not mentioned in the annual / sustainability report or on the website. (0/1)</t>
  </si>
  <si>
    <t>Yes, activities on natural capital are mentioned in the annual / sustainability report or on the website. (1/1)</t>
  </si>
  <si>
    <t>Is natural capital and/or its subthemes (e.g. biodiversity) mentioned in a publicly available annual / sustainability report or on the website? Choose the most appropriate option:</t>
  </si>
  <si>
    <t xml:space="preserve">Indicate which natural capital related subthemes (such as the drivers of natural capital loss) have been included in your responsible investment reporting (either on your website or in an annual/sustainability report). If the subtheme is included in the reporting, please elaborate whether or not the relation with natural capital is taken into account and explained. </t>
  </si>
  <si>
    <t>Please list the groups, if any, and explain involvement.</t>
  </si>
  <si>
    <t>Please explain the chosen options.</t>
  </si>
  <si>
    <t>Well done, you could further improve by reading the chapter on policy development of the natural capital guide</t>
  </si>
  <si>
    <t>Well done!</t>
  </si>
  <si>
    <t>You are advised to read chapters 4 to 7 of the natural capital guide on implementation</t>
  </si>
  <si>
    <t>you are advised to give specific attention to project finance and mortgages in regard to natural capital</t>
  </si>
  <si>
    <t>it is advised to discuss the outcomes with the fiduciary manager and to discuss potential improvements in the asset management</t>
  </si>
  <si>
    <t>there is no additional advice in addition to the advise above</t>
  </si>
  <si>
    <r>
      <t>Please provide an</t>
    </r>
    <r>
      <rPr>
        <sz val="13"/>
        <color indexed="8"/>
        <rFont val="Calibri"/>
      </rPr>
      <t xml:space="preserve">y relevant weblinks. </t>
    </r>
    <r>
      <rPr>
        <sz val="13"/>
        <color indexed="10"/>
        <rFont val="Calibri"/>
      </rPr>
      <t>.</t>
    </r>
  </si>
  <si>
    <t>Name of financial institution</t>
  </si>
  <si>
    <t>Type of financial institution</t>
  </si>
  <si>
    <t>Yes, the reference to natural capital is indirect, such as reference to the UN Global Compact. (1/3)</t>
  </si>
  <si>
    <t xml:space="preserve">Yes, specific reference to natural capital or its subthemes has been made in responsible investment policy. (2/3) </t>
  </si>
  <si>
    <t>Yes, reference to natural capital is made and the investor has developed KPIs in regard to their actions and impact on natural capital.  (3/3)</t>
  </si>
  <si>
    <t>Asset classes for which natural capital related policies and investment/engagement criteria have been developed</t>
  </si>
  <si>
    <t>Percentage of total portfolio covered by asset classes for which natural capital related policies and investment/engagement criteria have been developed</t>
  </si>
  <si>
    <t>No, natural capital is not part of the selection or monitoring of external parties. (0/2)</t>
  </si>
  <si>
    <t>Yes, natural capital is part of either selection or monitoring of external parties. (1/2)</t>
  </si>
  <si>
    <t>Yes, natural capital is both part of the selection and the monitoring of external parties. (2/2)</t>
  </si>
  <si>
    <t>Is the theme included  in the responsible investment report?</t>
  </si>
  <si>
    <t>Production and processing of waste</t>
  </si>
  <si>
    <t>Alternatives</t>
  </si>
  <si>
    <t>Please provide any relevant weblinks.</t>
  </si>
  <si>
    <t>Please note:</t>
  </si>
  <si>
    <t xml:space="preserve">Welcome to the Natural Capital Self Assessment Tool </t>
  </si>
  <si>
    <t>Introduction to the Natural Capital Self Assessment Tool</t>
  </si>
  <si>
    <t xml:space="preserve">This Self Assessment Tool gives financial institutions an insight into how well natural capital is being considered in their investments. It focuses on (1) the inclusion of natural capital in policy documents, (2) the implementation of relevant responsible investment strategies for different asset classes and (3) the transparency towards clients/participants and society at large. The output of the Self Assessment Tool consists of a score summary, which enables financial institutions to determine the extent to which they are currently embedding natural capital considerations in their business, and a tailored advice section, which gives guidance on which chapters are especially relevant in the guide ‘Natural Capital &amp; Financial Institutions’. </t>
  </si>
  <si>
    <r>
      <t>1) You will need to fill in all of the tabs</t>
    </r>
    <r>
      <rPr>
        <sz val="12"/>
        <rFont val="Calibri"/>
      </rPr>
      <t>.</t>
    </r>
  </si>
  <si>
    <t>Alternatives investments (such as private equity, hedge funds and infrastructure)</t>
  </si>
  <si>
    <t>Is the theme included in the responsible investment policy?</t>
  </si>
  <si>
    <t>Please detail how it is included</t>
  </si>
  <si>
    <t>If natural capital is included, please detail how. E.g. Do you have a separate sustainability report, or is natural capital given a separate chapter of your annual report? (maximum 250 words).</t>
  </si>
  <si>
    <t>Please explain your answers (maximum 250 words).</t>
  </si>
  <si>
    <t xml:space="preserve">Please provide any relevant weblinks. </t>
  </si>
  <si>
    <t>If so, please specify how this theme is taken into account.</t>
  </si>
  <si>
    <t>Please explain how strategies have been implemented, if applicable (maximum 250 words).</t>
  </si>
  <si>
    <t>Please explain how natural capital or its sub-themes have been included.</t>
  </si>
  <si>
    <t>Indicate which responsible investment strategies have been implemented in the different asset classes.</t>
  </si>
  <si>
    <t>Please give more details if applicable (maximum 250 words).</t>
  </si>
  <si>
    <t>Impact investing can be implemented in different asset classes, such as public listed equity, corporate bonds and private equity. Is exclusion on NC incorporated in the different asset classes? Choose the most appropriate option:</t>
  </si>
  <si>
    <t xml:space="preserve">Not applicable. </t>
  </si>
  <si>
    <t>Impact investing on NC is not incorporated in investment decisions. (0/2)</t>
  </si>
  <si>
    <t>Impact investing on NC is only applied to one asset class, for example public listed equity. (1/2)</t>
  </si>
  <si>
    <t>Impact investing on NC is applied to multiple asset classes, such as public listed equity, corporate bonds, private equity (2/2)</t>
  </si>
  <si>
    <t>Count</t>
  </si>
  <si>
    <t>%</t>
  </si>
  <si>
    <t>Impact investing</t>
  </si>
  <si>
    <t>Policy</t>
  </si>
  <si>
    <t>Asset classes</t>
  </si>
  <si>
    <t>Voting</t>
  </si>
  <si>
    <t>2.1</t>
  </si>
  <si>
    <t>2.2</t>
  </si>
  <si>
    <t>2.3</t>
  </si>
  <si>
    <t>2.4</t>
  </si>
  <si>
    <t>2.5</t>
  </si>
  <si>
    <t>No impact investments are made with the goal to protect and improve NC. (0/1)</t>
  </si>
  <si>
    <t>1.2</t>
  </si>
  <si>
    <t>3. Accountability</t>
  </si>
  <si>
    <t>Accountability</t>
  </si>
  <si>
    <t>Other</t>
  </si>
  <si>
    <t>Loans</t>
  </si>
  <si>
    <t>[conversion of areas with specific label]</t>
  </si>
  <si>
    <t>[overexploitation, area specific + quality of deposit]</t>
  </si>
  <si>
    <t>[incl. all climate change activities]</t>
  </si>
  <si>
    <t>[nitrogen, phosphorus]</t>
  </si>
  <si>
    <t>[what to ask / which criteria?]</t>
  </si>
  <si>
    <t>[checken of bedrijven hier beleid over hebben]</t>
  </si>
  <si>
    <t>[is it screened, are there requirements?]</t>
  </si>
  <si>
    <t>[checked if analysis performed, system in place?]</t>
  </si>
  <si>
    <r>
      <t>o</t>
    </r>
    <r>
      <rPr>
        <sz val="12"/>
        <color indexed="8"/>
        <rFont val="Times New Roman"/>
      </rPr>
      <t xml:space="preserve">    </t>
    </r>
    <r>
      <rPr>
        <sz val="12"/>
        <color indexed="8"/>
        <rFont val="Calibri"/>
        <family val="2"/>
      </rPr>
      <t>Land use</t>
    </r>
  </si>
  <si>
    <r>
      <t>o</t>
    </r>
    <r>
      <rPr>
        <sz val="12"/>
        <color indexed="8"/>
        <rFont val="Times New Roman"/>
      </rPr>
      <t xml:space="preserve">    </t>
    </r>
    <r>
      <rPr>
        <sz val="12"/>
        <color indexed="8"/>
        <rFont val="Calibri"/>
        <family val="2"/>
      </rPr>
      <t>Water consumption</t>
    </r>
  </si>
  <si>
    <r>
      <t>o</t>
    </r>
    <r>
      <rPr>
        <sz val="12"/>
        <color indexed="8"/>
        <rFont val="Times New Roman"/>
      </rPr>
      <t xml:space="preserve">    </t>
    </r>
    <r>
      <rPr>
        <sz val="12"/>
        <color indexed="8"/>
        <rFont val="Calibri"/>
        <family val="2"/>
      </rPr>
      <t>Greenhouse gases</t>
    </r>
  </si>
  <si>
    <r>
      <t>o</t>
    </r>
    <r>
      <rPr>
        <sz val="12"/>
        <color indexed="8"/>
        <rFont val="Times New Roman"/>
      </rPr>
      <t xml:space="preserve">    </t>
    </r>
    <r>
      <rPr>
        <sz val="12"/>
        <color indexed="8"/>
        <rFont val="Calibri"/>
        <family val="2"/>
      </rPr>
      <t>Air pollution</t>
    </r>
  </si>
  <si>
    <r>
      <t>o</t>
    </r>
    <r>
      <rPr>
        <sz val="12"/>
        <color indexed="8"/>
        <rFont val="Times New Roman"/>
      </rPr>
      <t xml:space="preserve">    </t>
    </r>
    <r>
      <rPr>
        <sz val="12"/>
        <color indexed="8"/>
        <rFont val="Calibri"/>
        <family val="2"/>
      </rPr>
      <t xml:space="preserve">Land and water pollution </t>
    </r>
  </si>
  <si>
    <r>
      <t>o</t>
    </r>
    <r>
      <rPr>
        <sz val="12"/>
        <color indexed="8"/>
        <rFont val="Times New Roman"/>
      </rPr>
      <t xml:space="preserve">    </t>
    </r>
    <r>
      <rPr>
        <sz val="12"/>
        <color indexed="8"/>
        <rFont val="Calibri"/>
        <family val="2"/>
      </rPr>
      <t>Over exploitation of natural resources [which? Fish stocks? What else?}</t>
    </r>
  </si>
  <si>
    <r>
      <t>o</t>
    </r>
    <r>
      <rPr>
        <sz val="12"/>
        <color indexed="8"/>
        <rFont val="Times New Roman"/>
      </rPr>
      <t xml:space="preserve">    </t>
    </r>
    <r>
      <rPr>
        <sz val="12"/>
        <color indexed="8"/>
        <rFont val="Calibri"/>
        <family val="2"/>
      </rPr>
      <t>Waste</t>
    </r>
  </si>
  <si>
    <r>
      <t>o</t>
    </r>
    <r>
      <rPr>
        <sz val="12"/>
        <color indexed="8"/>
        <rFont val="Times New Roman"/>
      </rPr>
      <t xml:space="preserve">   </t>
    </r>
    <r>
      <rPr>
        <sz val="12"/>
        <color indexed="8"/>
        <rFont val="Calibri"/>
        <family val="2"/>
      </rPr>
      <t>Biodiversity / Endangered species</t>
    </r>
  </si>
  <si>
    <r>
      <t>o</t>
    </r>
    <r>
      <rPr>
        <sz val="12"/>
        <color indexed="8"/>
        <rFont val="Times New Roman"/>
      </rPr>
      <t xml:space="preserve">    </t>
    </r>
    <r>
      <rPr>
        <sz val="12"/>
        <color indexed="8"/>
        <rFont val="Calibri"/>
        <family val="2"/>
      </rPr>
      <t>Environmental management</t>
    </r>
  </si>
  <si>
    <r>
      <t>o</t>
    </r>
    <r>
      <rPr>
        <sz val="12"/>
        <color indexed="8"/>
        <rFont val="Times New Roman"/>
      </rPr>
      <t xml:space="preserve">    </t>
    </r>
    <r>
      <rPr>
        <sz val="12"/>
        <color indexed="8"/>
        <rFont val="Calibri"/>
        <family val="2"/>
      </rPr>
      <t>Resource management</t>
    </r>
  </si>
  <si>
    <t>Reporting</t>
  </si>
  <si>
    <t>Biodiversity / Endangered species</t>
  </si>
  <si>
    <t>Environmental management</t>
  </si>
  <si>
    <t>3.2</t>
  </si>
  <si>
    <t>Total per asset class</t>
  </si>
  <si>
    <t>Average score</t>
  </si>
  <si>
    <t>Advice:</t>
  </si>
  <si>
    <t>Financial institution specific advice</t>
  </si>
  <si>
    <t>Pension fund</t>
  </si>
  <si>
    <t>Average policy</t>
  </si>
  <si>
    <t>Total score</t>
  </si>
  <si>
    <t>Land use / land conversion</t>
  </si>
  <si>
    <t>Greenhouse gas emissions</t>
  </si>
  <si>
    <t xml:space="preserve">Soil and water pollution </t>
  </si>
  <si>
    <r>
      <t xml:space="preserve">ESG-integration (Environmental, Social, Governance) is the process by which ESG-criteria are incorporated into the (mainstream) investment process. Themes regarding NC also ought to be included investment process. Are ESG criteria on NC incorporated in investment decisions? </t>
    </r>
    <r>
      <rPr>
        <i/>
        <sz val="13"/>
        <color indexed="8"/>
        <rFont val="Calibri"/>
        <family val="2"/>
      </rPr>
      <t>Choose the most appropriate option:</t>
    </r>
  </si>
  <si>
    <r>
      <t xml:space="preserve">ESG-integration can be implemented in different asset classes, such as public listed equity, corporate bonds, government bonds, real estate and private equity. Are ESG criteria on NC incorporated in the different asset classes? </t>
    </r>
    <r>
      <rPr>
        <i/>
        <sz val="13"/>
        <color indexed="8"/>
        <rFont val="Calibri"/>
        <family val="2"/>
      </rPr>
      <t>Choose the most appropriate option:</t>
    </r>
  </si>
  <si>
    <r>
      <t xml:space="preserve">Exclusion can be implemented in different asset classes, such as public listed equity, corporate bonds, government bonds and private equity. Is exclusion on NC incorporated in the different asset classes? </t>
    </r>
    <r>
      <rPr>
        <i/>
        <sz val="13"/>
        <color indexed="8"/>
        <rFont val="Calibri"/>
        <family val="2"/>
      </rPr>
      <t>Choose the most appropriate option:</t>
    </r>
  </si>
  <si>
    <r>
      <t xml:space="preserve">Engagement is an important method to raise awareness of the risks and opportunities that NC can pose to companies and allows shareholders to find out what companies are doing to address these issues. Are engagement activities based on NC related issues practiced? </t>
    </r>
    <r>
      <rPr>
        <i/>
        <sz val="13"/>
        <color indexed="8"/>
        <rFont val="Calibri"/>
        <family val="2"/>
      </rPr>
      <t>Choose the most appropriate option</t>
    </r>
    <r>
      <rPr>
        <sz val="13"/>
        <color indexed="8"/>
        <rFont val="Calibri"/>
      </rPr>
      <t>:</t>
    </r>
  </si>
  <si>
    <r>
      <t xml:space="preserve">At the Annual General Meeting (AGM) of a company aspects concerning NC can be taken into account when considering whether to vote for or against a proposal. Is NC taken into account in voting at annual shareholder meetings? </t>
    </r>
    <r>
      <rPr>
        <i/>
        <sz val="13"/>
        <color indexed="8"/>
        <rFont val="Calibri"/>
        <family val="2"/>
      </rPr>
      <t>Choose the most appropriate option:</t>
    </r>
  </si>
  <si>
    <r>
      <t xml:space="preserve">In a number of countries, it is possible for shareholders to put resolutions on the agenda of the AGM, in which more specific NC elements can be included. Are shareholder resolutions regarding NC publicly initiated and/or supported? </t>
    </r>
    <r>
      <rPr>
        <i/>
        <sz val="13"/>
        <color indexed="8"/>
        <rFont val="Calibri"/>
        <family val="2"/>
      </rPr>
      <t>Choose the most appropriate option:</t>
    </r>
  </si>
  <si>
    <r>
      <t>Impact investments can have the power to "do good" instead of "do no harm" regarding NC. Do you have any impact investments that have the goal to protect and improve NC?</t>
    </r>
    <r>
      <rPr>
        <i/>
        <sz val="13"/>
        <color indexed="8"/>
        <rFont val="Calibri"/>
        <family val="2"/>
      </rPr>
      <t xml:space="preserve"> Choose the most appropriate option:</t>
    </r>
  </si>
  <si>
    <t>2.5.1</t>
  </si>
  <si>
    <t>2.5.2</t>
  </si>
  <si>
    <t>Impact Investing (content)</t>
  </si>
  <si>
    <t>Impact Investing (applicability)</t>
  </si>
  <si>
    <t>Exclusion criteria on NC are applied to multiple asset classes, such as public listed equity, corporate bonds, private equity (2/2)</t>
  </si>
  <si>
    <t>2.3.1</t>
  </si>
  <si>
    <t>2.3.2</t>
  </si>
  <si>
    <t>Engagement (evaluation)</t>
  </si>
  <si>
    <t>Engagement (focus)</t>
  </si>
  <si>
    <t>Voting (shareholder resolution)</t>
  </si>
  <si>
    <t>Yes, shareholder resolutions regarding NC are publicly initiated and/or supported. (1/1)</t>
  </si>
  <si>
    <t>No, no shareholder resolutions were publicly initiated or supported. (0/1)</t>
  </si>
  <si>
    <t>Voting (process)</t>
  </si>
  <si>
    <t>2.4.1</t>
  </si>
  <si>
    <t>2.4.2</t>
  </si>
  <si>
    <t>ESG-integration</t>
  </si>
  <si>
    <t xml:space="preserve">Please refer to the guide chapter </t>
  </si>
  <si>
    <t>is</t>
  </si>
  <si>
    <t>progress measured and evaluated</t>
  </si>
  <si>
    <t>Annual report</t>
  </si>
  <si>
    <t>Please fill out:</t>
  </si>
  <si>
    <t>Public listed equity</t>
  </si>
  <si>
    <t>Corporate bonds</t>
  </si>
  <si>
    <t>Government bonds</t>
  </si>
  <si>
    <t>Real estate</t>
  </si>
  <si>
    <t>Total</t>
  </si>
  <si>
    <t>Asset allocation</t>
  </si>
  <si>
    <t>Project finance</t>
  </si>
  <si>
    <t>Mortgages</t>
  </si>
  <si>
    <t>Yes</t>
  </si>
  <si>
    <t>No policy. (0/4)</t>
  </si>
  <si>
    <t>Policy covers 0-25% of total investment portfolio. (1/4)</t>
  </si>
  <si>
    <t>Policy covers 25-50% of total investment portfolio. (2/4)</t>
  </si>
  <si>
    <t>Policy covers 50-75% of total investment portfolio. (3/4)</t>
  </si>
  <si>
    <t>Policy covers 75-100% of total investment portfolio. (4/4)</t>
  </si>
  <si>
    <t>1.3</t>
  </si>
  <si>
    <t>1.4</t>
  </si>
  <si>
    <t>Content</t>
  </si>
  <si>
    <t>Volume</t>
  </si>
  <si>
    <t>Service contracts</t>
  </si>
  <si>
    <t>Not applicable</t>
  </si>
  <si>
    <t>N/A</t>
  </si>
  <si>
    <t>1.5</t>
  </si>
  <si>
    <t>Score respondent</t>
  </si>
  <si>
    <t>1.6</t>
  </si>
  <si>
    <t>Leadership</t>
  </si>
  <si>
    <t>Contact with experts / civil society</t>
  </si>
  <si>
    <t>Themes</t>
  </si>
  <si>
    <t xml:space="preserve"> </t>
  </si>
  <si>
    <t>Exclusion</t>
  </si>
  <si>
    <t>Engagement</t>
  </si>
  <si>
    <t xml:space="preserve">Voting </t>
  </si>
  <si>
    <t>No, ESG criteria on NC are not incorporated in investment decisions. (0/2)</t>
  </si>
  <si>
    <t>Yes, ESG research and analyses on NC made available to mainstream analysts and fund managers. (1/2)</t>
  </si>
  <si>
    <t>Yes, Systematic consideration/inclusion of ESG research/analyses on NC in financial ratings/valuations by analysts and fund managers. (2/2)</t>
  </si>
  <si>
    <t>The engagement process is evaluated and progress is being measured. (1/1)</t>
  </si>
  <si>
    <t>No. The engagement process is not evaluated. (0/1)</t>
  </si>
  <si>
    <r>
      <t xml:space="preserve">Are engagement activities based on NC related issues evaluated and is progress of these activities being measured?  </t>
    </r>
    <r>
      <rPr>
        <i/>
        <sz val="13"/>
        <color indexed="8"/>
        <rFont val="Calibri"/>
        <family val="2"/>
      </rPr>
      <t>Choose the most appropriate option</t>
    </r>
    <r>
      <rPr>
        <sz val="13"/>
        <color indexed="8"/>
        <rFont val="Calibri"/>
      </rPr>
      <t>:</t>
    </r>
  </si>
  <si>
    <t xml:space="preserve">3.1 </t>
    <phoneticPr fontId="5" type="noConversion"/>
  </si>
  <si>
    <t>No impact investments are made with the goal to protect and improve NC. (0/1)</t>
    <phoneticPr fontId="5" type="noConversion"/>
  </si>
  <si>
    <t>Yes, impact investment with the goal to protect and improve NC are made. (1/1)</t>
    <phoneticPr fontId="5" type="noConversion"/>
  </si>
  <si>
    <t>No engagement activities based on NC related issues are practiced. (0/1)</t>
    <phoneticPr fontId="5" type="noConversion"/>
  </si>
  <si>
    <t>Not applicable.</t>
    <phoneticPr fontId="5" type="noConversion"/>
  </si>
  <si>
    <t>No, NC is taken into account in voting at annual shareholder meetings. (0/1)</t>
    <phoneticPr fontId="5" type="noConversion"/>
  </si>
  <si>
    <t>Yes, engagement activities on NC related issues are practiced. (1/1)</t>
    <phoneticPr fontId="5" type="noConversion"/>
  </si>
  <si>
    <t>Yes, NC is taken into account in voting at annual shareholder meetings. (1/1)</t>
    <phoneticPr fontId="5" type="noConversion"/>
  </si>
  <si>
    <t>2. Implementation</t>
    <phoneticPr fontId="5" type="noConversion"/>
  </si>
  <si>
    <t xml:space="preserve">Not applicable. </t>
    <phoneticPr fontId="5" type="noConversion"/>
  </si>
  <si>
    <t>No, NC or related subthemes are not included in the exclusion policy. (0/2)</t>
    <phoneticPr fontId="5" type="noConversion"/>
  </si>
  <si>
    <t>Yes, NC or related subthemes are included in the exclusion policy. (1/2)</t>
    <phoneticPr fontId="5" type="noConversion"/>
  </si>
  <si>
    <t xml:space="preserve">Yes, NC or related subthemes are included in the inclusion policy and companies are demonstrably excluded based on NC concerns. (2/2) </t>
    <phoneticPr fontId="5" type="noConversion"/>
  </si>
  <si>
    <t xml:space="preserve">Not applicable. </t>
    <phoneticPr fontId="5" type="noConversion"/>
  </si>
  <si>
    <t>1.1</t>
    <phoneticPr fontId="5" type="noConversion"/>
  </si>
  <si>
    <t>1. Policy</t>
    <phoneticPr fontId="5" type="noConversion"/>
  </si>
  <si>
    <t>Max score</t>
  </si>
  <si>
    <t>Percentage</t>
  </si>
  <si>
    <t>Question</t>
  </si>
  <si>
    <t>Score</t>
  </si>
  <si>
    <t>N/A</t>
    <phoneticPr fontId="5" type="noConversion"/>
  </si>
  <si>
    <t>No</t>
  </si>
  <si>
    <t xml:space="preserve">Yes </t>
  </si>
  <si>
    <t>*</t>
  </si>
  <si>
    <t>Please explain the chosen option (maximum 250 words).</t>
  </si>
  <si>
    <t>Air pollution</t>
  </si>
  <si>
    <t>Please provide the corresponding hyperlink (if applicable).</t>
  </si>
  <si>
    <t>Bank</t>
  </si>
  <si>
    <t>Insurance company</t>
  </si>
  <si>
    <t>Asset manager</t>
  </si>
  <si>
    <t>ESG-integration (extent)</t>
  </si>
  <si>
    <t>ESG-integration (applicability)</t>
  </si>
  <si>
    <t>ESG criteria on NC are not incorporated in investment decisions. (0/2)</t>
  </si>
  <si>
    <t>ESG criteria on NC are only applied to one asset class, for example public listed equity. (1/2)</t>
  </si>
  <si>
    <t>ESG criteria on NC are applied to multiple/all asset classes (2/2)</t>
  </si>
  <si>
    <t>2.2.1</t>
  </si>
  <si>
    <t>2.2.2</t>
  </si>
  <si>
    <t>2.1.1</t>
  </si>
  <si>
    <t>2.1.2</t>
  </si>
  <si>
    <t>Exclusion (applicability)</t>
  </si>
  <si>
    <t>Exclusion criteria on NC are not incorporated in investment decisions. (0/2)</t>
  </si>
  <si>
    <t>Exclusion criteria on NC are only applied to one asset class, for example public listed equity. (1/2)</t>
  </si>
  <si>
    <t>Exclusion (extent)</t>
  </si>
</sst>
</file>

<file path=xl/styles.xml><?xml version="1.0" encoding="utf-8"?>
<styleSheet xmlns="http://schemas.openxmlformats.org/spreadsheetml/2006/main">
  <numFmts count="4">
    <numFmt numFmtId="164" formatCode="_-&quot;€&quot;\ * #,##0.00_-;_-&quot;€&quot;\ * #,##0.00\-;_-&quot;€&quot;\ * &quot;-&quot;??_-;_-@_-"/>
    <numFmt numFmtId="165" formatCode="_-* #,##0.00_-;_-* #,##0.00\-;_-* &quot;-&quot;??_-;_-@_-"/>
    <numFmt numFmtId="166" formatCode="0.0"/>
    <numFmt numFmtId="167" formatCode="0.0%"/>
  </numFmts>
  <fonts count="49">
    <font>
      <sz val="12"/>
      <color indexed="8"/>
      <name val="Calibri"/>
      <family val="2"/>
    </font>
    <font>
      <sz val="12"/>
      <color indexed="8"/>
      <name val="Calibri"/>
      <family val="2"/>
    </font>
    <font>
      <b/>
      <sz val="12"/>
      <color indexed="8"/>
      <name val="Calibri"/>
      <family val="2"/>
    </font>
    <font>
      <sz val="11"/>
      <color indexed="8"/>
      <name val="Calibri"/>
      <family val="2"/>
    </font>
    <font>
      <sz val="12"/>
      <color indexed="8"/>
      <name val="Calibri"/>
      <family val="2"/>
    </font>
    <font>
      <sz val="8"/>
      <name val="Verdana"/>
    </font>
    <font>
      <sz val="11"/>
      <color indexed="8"/>
      <name val="Calibri"/>
      <family val="2"/>
    </font>
    <font>
      <b/>
      <sz val="16"/>
      <color indexed="9"/>
      <name val="Calibri"/>
    </font>
    <font>
      <sz val="13"/>
      <color indexed="8"/>
      <name val="Calibri"/>
    </font>
    <font>
      <sz val="13"/>
      <name val="Calibri"/>
    </font>
    <font>
      <b/>
      <sz val="13"/>
      <name val="Calibri"/>
    </font>
    <font>
      <b/>
      <sz val="13"/>
      <color indexed="8"/>
      <name val="Calibri"/>
      <family val="2"/>
    </font>
    <font>
      <i/>
      <sz val="13"/>
      <color indexed="8"/>
      <name val="Calibri"/>
      <family val="2"/>
    </font>
    <font>
      <sz val="13"/>
      <color indexed="8"/>
      <name val="Trebuchet MS"/>
      <family val="2"/>
    </font>
    <font>
      <b/>
      <sz val="15"/>
      <color indexed="9"/>
      <name val="Calibri"/>
    </font>
    <font>
      <sz val="15"/>
      <color indexed="9"/>
      <name val="Calibri"/>
    </font>
    <font>
      <sz val="15"/>
      <color indexed="8"/>
      <name val="Calibri"/>
    </font>
    <font>
      <b/>
      <sz val="15"/>
      <color indexed="8"/>
      <name val="Calibri"/>
    </font>
    <font>
      <u/>
      <sz val="12"/>
      <color indexed="12"/>
      <name val="Calibri"/>
      <family val="2"/>
    </font>
    <font>
      <u/>
      <sz val="12"/>
      <color indexed="20"/>
      <name val="Calibri"/>
      <family val="2"/>
    </font>
    <font>
      <sz val="11"/>
      <color indexed="8"/>
      <name val="Trebuchet MS"/>
      <family val="2"/>
    </font>
    <font>
      <b/>
      <sz val="14"/>
      <color indexed="9"/>
      <name val="Calibri"/>
    </font>
    <font>
      <sz val="12"/>
      <color indexed="10"/>
      <name val="Calibri"/>
    </font>
    <font>
      <b/>
      <sz val="14"/>
      <color indexed="8"/>
      <name val="Calibri"/>
    </font>
    <font>
      <sz val="12"/>
      <color indexed="8"/>
      <name val="Calibri"/>
      <family val="2"/>
    </font>
    <font>
      <i/>
      <sz val="12"/>
      <color indexed="8"/>
      <name val="Calibri"/>
    </font>
    <font>
      <sz val="12"/>
      <color indexed="9"/>
      <name val="Calibri"/>
    </font>
    <font>
      <sz val="13"/>
      <color indexed="10"/>
      <name val="Calibri"/>
    </font>
    <font>
      <sz val="13"/>
      <color indexed="9"/>
      <name val="Calibri"/>
    </font>
    <font>
      <b/>
      <i/>
      <sz val="12"/>
      <color indexed="8"/>
      <name val="Calibri"/>
    </font>
    <font>
      <b/>
      <sz val="15"/>
      <color indexed="9"/>
      <name val="Calibri"/>
    </font>
    <font>
      <sz val="5"/>
      <color indexed="8"/>
      <name val="Calibri"/>
    </font>
    <font>
      <sz val="12"/>
      <color indexed="8"/>
      <name val="Courier New"/>
    </font>
    <font>
      <sz val="12"/>
      <color indexed="8"/>
      <name val="Times New Roman"/>
    </font>
    <font>
      <sz val="12"/>
      <color indexed="8"/>
      <name val="Courier New"/>
    </font>
    <font>
      <b/>
      <sz val="13"/>
      <color indexed="8"/>
      <name val="Calibri"/>
      <family val="2"/>
    </font>
    <font>
      <sz val="13"/>
      <color indexed="8"/>
      <name val="Calibri"/>
    </font>
    <font>
      <b/>
      <sz val="15"/>
      <color indexed="9"/>
      <name val="Calibri"/>
    </font>
    <font>
      <sz val="15"/>
      <color indexed="8"/>
      <name val="Calibri"/>
    </font>
    <font>
      <sz val="12"/>
      <name val="Calibri"/>
    </font>
    <font>
      <b/>
      <sz val="12"/>
      <color indexed="8"/>
      <name val="Calibri"/>
      <family val="2"/>
    </font>
    <font>
      <sz val="13"/>
      <color indexed="9"/>
      <name val="Calibri"/>
    </font>
    <font>
      <sz val="13"/>
      <color indexed="8"/>
      <name val="Calibri"/>
    </font>
    <font>
      <b/>
      <sz val="16"/>
      <color indexed="9"/>
      <name val="Calibri"/>
    </font>
    <font>
      <sz val="15"/>
      <color indexed="9"/>
      <name val="Calibri"/>
    </font>
    <font>
      <sz val="14"/>
      <color indexed="8"/>
      <name val="Calibri"/>
    </font>
    <font>
      <b/>
      <sz val="14"/>
      <name val="Calibri"/>
    </font>
    <font>
      <b/>
      <sz val="16"/>
      <name val="Calibri"/>
    </font>
    <font>
      <sz val="9"/>
      <color indexed="81"/>
      <name val="Calibri"/>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8"/>
        <bgColor indexed="29"/>
      </patternFill>
    </fill>
    <fill>
      <patternFill patternType="solid">
        <fgColor indexed="22"/>
        <bgColor indexed="64"/>
      </patternFill>
    </fill>
    <fill>
      <patternFill patternType="solid">
        <fgColor indexed="48"/>
        <bgColor indexed="19"/>
      </patternFill>
    </fill>
    <fill>
      <patternFill patternType="solid">
        <fgColor indexed="48"/>
        <bgColor indexed="64"/>
      </patternFill>
    </fill>
    <fill>
      <patternFill patternType="solid">
        <fgColor indexed="13"/>
        <bgColor indexed="64"/>
      </patternFill>
    </fill>
    <fill>
      <patternFill patternType="solid">
        <fgColor rgb="FFFFFFFF"/>
        <bgColor rgb="FF000000"/>
      </patternFill>
    </fill>
    <fill>
      <patternFill patternType="solid">
        <fgColor rgb="FFFFFF00"/>
        <bgColor indexed="64"/>
      </patternFill>
    </fill>
    <fill>
      <patternFill patternType="solid">
        <fgColor rgb="FF3366FF"/>
        <bgColor rgb="FF90713A"/>
      </patternFill>
    </fill>
    <fill>
      <patternFill patternType="solid">
        <fgColor rgb="FFC0C0C0"/>
        <bgColor rgb="FF000000"/>
      </patternFill>
    </fill>
    <fill>
      <patternFill patternType="solid">
        <fgColor theme="0" tint="-0.249977111117893"/>
        <bgColor indexed="64"/>
      </patternFill>
    </fill>
    <fill>
      <patternFill patternType="solid">
        <fgColor rgb="FFBFBFBF"/>
        <bgColor rgb="FF000000"/>
      </patternFill>
    </fill>
    <fill>
      <patternFill patternType="solid">
        <fgColor theme="0"/>
        <bgColor rgb="FF000000"/>
      </patternFill>
    </fill>
    <fill>
      <patternFill patternType="solid">
        <fgColor theme="0"/>
        <bgColor indexed="19"/>
      </patternFill>
    </fill>
    <fill>
      <patternFill patternType="solid">
        <fgColor theme="0" tint="-0.499984740745262"/>
        <bgColor indexed="64"/>
      </patternFill>
    </fill>
  </fills>
  <borders count="86">
    <border>
      <left/>
      <right/>
      <top/>
      <bottom/>
      <diagonal/>
    </border>
    <border>
      <left style="medium">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bottom style="thin">
        <color auto="1"/>
      </bottom>
      <diagonal/>
    </border>
    <border>
      <left/>
      <right style="thin">
        <color auto="1"/>
      </right>
      <top style="medium">
        <color auto="1"/>
      </top>
      <bottom style="medium">
        <color auto="1"/>
      </bottom>
      <diagonal/>
    </border>
    <border>
      <left style="medium">
        <color auto="1"/>
      </left>
      <right/>
      <top style="thin">
        <color auto="1"/>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style="medium">
        <color auto="1"/>
      </right>
      <top style="thin">
        <color auto="1"/>
      </top>
      <bottom/>
      <diagonal/>
    </border>
    <border>
      <left/>
      <right style="medium">
        <color rgb="FF000000"/>
      </right>
      <top style="medium">
        <color auto="1"/>
      </top>
      <bottom style="medium">
        <color auto="1"/>
      </bottom>
      <diagonal/>
    </border>
    <border>
      <left/>
      <right style="medium">
        <color rgb="FF000000"/>
      </right>
      <top style="medium">
        <color auto="1"/>
      </top>
      <bottom style="thin">
        <color auto="1"/>
      </bottom>
      <diagonal/>
    </border>
    <border>
      <left/>
      <right style="medium">
        <color rgb="FF000000"/>
      </right>
      <top style="thin">
        <color auto="1"/>
      </top>
      <bottom style="thin">
        <color auto="1"/>
      </bottom>
      <diagonal/>
    </border>
    <border>
      <left style="medium">
        <color auto="1"/>
      </left>
      <right/>
      <top/>
      <bottom style="medium">
        <color rgb="FF000000"/>
      </bottom>
      <diagonal/>
    </border>
    <border>
      <left/>
      <right/>
      <top/>
      <bottom style="medium">
        <color rgb="FF000000"/>
      </bottom>
      <diagonal/>
    </border>
    <border>
      <left/>
      <right style="medium">
        <color auto="1"/>
      </right>
      <top style="thin">
        <color auto="1"/>
      </top>
      <bottom/>
      <diagonal/>
    </border>
    <border>
      <left/>
      <right style="medium">
        <color auto="1"/>
      </right>
      <top/>
      <bottom style="thin">
        <color auto="1"/>
      </bottom>
      <diagonal/>
    </border>
  </borders>
  <cellStyleXfs count="7">
    <xf numFmtId="0" fontId="0" fillId="0" borderId="0"/>
    <xf numFmtId="0" fontId="3" fillId="0" borderId="0"/>
    <xf numFmtId="0" fontId="6" fillId="0" borderId="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704">
    <xf numFmtId="0" fontId="0" fillId="0" borderId="0" xfId="0"/>
    <xf numFmtId="0" fontId="0" fillId="3" borderId="17" xfId="0" applyFill="1" applyBorder="1" applyAlignment="1"/>
    <xf numFmtId="0" fontId="0" fillId="3" borderId="4" xfId="0" applyFill="1" applyBorder="1" applyAlignment="1"/>
    <xf numFmtId="0" fontId="8" fillId="0" borderId="15"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10" fillId="12" borderId="80" xfId="0" applyFont="1" applyFill="1" applyBorder="1" applyAlignment="1" applyProtection="1">
      <alignment horizontal="left" vertical="top"/>
      <protection locked="0"/>
    </xf>
    <xf numFmtId="0" fontId="10" fillId="12" borderId="41" xfId="0" applyFont="1" applyFill="1" applyBorder="1" applyAlignment="1" applyProtection="1">
      <alignment horizontal="left" vertical="top"/>
      <protection locked="0"/>
    </xf>
    <xf numFmtId="0" fontId="10" fillId="0" borderId="79" xfId="0" applyFont="1" applyBorder="1" applyAlignment="1">
      <alignment horizontal="left" vertical="top" wrapText="1"/>
    </xf>
    <xf numFmtId="0" fontId="10" fillId="0" borderId="30" xfId="0" applyFont="1" applyBorder="1" applyAlignment="1">
      <alignment horizontal="left" vertical="top" wrapText="1"/>
    </xf>
    <xf numFmtId="0" fontId="9" fillId="0" borderId="79" xfId="0" applyFont="1" applyBorder="1" applyAlignment="1">
      <alignment vertical="top" wrapText="1"/>
    </xf>
    <xf numFmtId="0" fontId="37" fillId="11" borderId="79" xfId="0" applyFont="1" applyFill="1" applyBorder="1" applyAlignment="1">
      <alignment vertical="top"/>
    </xf>
    <xf numFmtId="0" fontId="37" fillId="11" borderId="31" xfId="0" applyFont="1" applyFill="1" applyBorder="1" applyAlignment="1">
      <alignment vertical="top"/>
    </xf>
    <xf numFmtId="0" fontId="37" fillId="11" borderId="30" xfId="0" applyFont="1" applyFill="1" applyBorder="1" applyAlignment="1">
      <alignment vertical="top"/>
    </xf>
    <xf numFmtId="0" fontId="10" fillId="12" borderId="81" xfId="0" applyFont="1" applyFill="1" applyBorder="1" applyAlignment="1" applyProtection="1">
      <alignment horizontal="left" vertical="top"/>
      <protection locked="0"/>
    </xf>
    <xf numFmtId="0" fontId="10" fillId="12" borderId="5" xfId="0" applyFont="1" applyFill="1" applyBorder="1" applyAlignment="1" applyProtection="1">
      <alignment horizontal="left" vertical="top"/>
      <protection locked="0"/>
    </xf>
    <xf numFmtId="0" fontId="28" fillId="0" borderId="40" xfId="0" applyFont="1" applyBorder="1" applyAlignment="1">
      <alignment horizontal="center"/>
    </xf>
    <xf numFmtId="0" fontId="28" fillId="0" borderId="17" xfId="0" applyFont="1" applyBorder="1" applyAlignment="1">
      <alignment horizontal="center"/>
    </xf>
    <xf numFmtId="0" fontId="28" fillId="0" borderId="39" xfId="0" applyFont="1" applyBorder="1" applyAlignment="1">
      <alignment horizontal="center"/>
    </xf>
    <xf numFmtId="0" fontId="9" fillId="3" borderId="19" xfId="0" applyFont="1" applyFill="1" applyBorder="1" applyAlignment="1">
      <alignment horizontal="center"/>
    </xf>
    <xf numFmtId="0" fontId="39" fillId="13" borderId="40" xfId="0" applyFont="1" applyFill="1" applyBorder="1" applyAlignment="1" applyProtection="1">
      <protection locked="0"/>
    </xf>
    <xf numFmtId="0" fontId="39" fillId="13" borderId="3" xfId="0" applyFont="1" applyFill="1" applyBorder="1" applyAlignment="1" applyProtection="1">
      <protection locked="0"/>
    </xf>
    <xf numFmtId="0" fontId="39" fillId="13" borderId="25" xfId="0" applyFont="1" applyFill="1" applyBorder="1" applyAlignment="1" applyProtection="1">
      <protection locked="0"/>
    </xf>
    <xf numFmtId="0" fontId="39" fillId="0" borderId="32" xfId="0" applyFont="1" applyBorder="1" applyAlignment="1"/>
    <xf numFmtId="0" fontId="39" fillId="13" borderId="32" xfId="0" applyFont="1" applyFill="1" applyBorder="1" applyAlignment="1" applyProtection="1">
      <protection locked="0"/>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29" xfId="0" applyFont="1" applyBorder="1" applyAlignment="1">
      <alignment horizontal="left" vertical="top" wrapText="1"/>
    </xf>
    <xf numFmtId="0" fontId="39" fillId="13" borderId="17" xfId="0" applyFont="1" applyFill="1" applyBorder="1" applyAlignment="1" applyProtection="1">
      <protection locked="0"/>
    </xf>
    <xf numFmtId="0" fontId="39" fillId="13" borderId="39" xfId="0" applyFont="1" applyFill="1" applyBorder="1" applyAlignment="1" applyProtection="1">
      <protection locked="0"/>
    </xf>
    <xf numFmtId="0" fontId="39" fillId="13" borderId="0" xfId="0" applyFont="1" applyFill="1" applyBorder="1" applyAlignment="1" applyProtection="1">
      <protection locked="0"/>
    </xf>
    <xf numFmtId="0" fontId="39" fillId="13" borderId="2" xfId="0" applyFont="1" applyFill="1" applyBorder="1" applyAlignment="1" applyProtection="1">
      <protection locked="0"/>
    </xf>
    <xf numFmtId="0" fontId="39" fillId="13" borderId="12" xfId="0" applyFont="1" applyFill="1" applyBorder="1" applyAlignment="1" applyProtection="1">
      <protection locked="0"/>
    </xf>
    <xf numFmtId="0" fontId="9" fillId="13" borderId="29" xfId="0" applyFont="1" applyFill="1" applyBorder="1" applyAlignment="1" applyProtection="1">
      <protection locked="0"/>
    </xf>
    <xf numFmtId="0" fontId="8" fillId="0" borderId="24" xfId="0" applyFont="1" applyBorder="1" applyAlignment="1">
      <alignment horizontal="center"/>
    </xf>
    <xf numFmtId="0" fontId="8" fillId="0" borderId="14" xfId="0" applyFont="1" applyBorder="1" applyAlignment="1">
      <alignment horizontal="center"/>
    </xf>
    <xf numFmtId="0" fontId="8" fillId="0" borderId="33" xfId="0" applyFont="1" applyBorder="1" applyAlignment="1">
      <alignment horizontal="center"/>
    </xf>
    <xf numFmtId="0" fontId="39" fillId="0" borderId="31" xfId="0" applyFont="1" applyBorder="1" applyAlignment="1"/>
    <xf numFmtId="0" fontId="9" fillId="0" borderId="30" xfId="0" applyFont="1" applyBorder="1" applyAlignment="1"/>
    <xf numFmtId="0" fontId="14" fillId="6" borderId="25" xfId="1" applyFont="1" applyFill="1" applyBorder="1" applyAlignment="1">
      <alignment horizontal="left" vertical="top"/>
    </xf>
    <xf numFmtId="0" fontId="14" fillId="6" borderId="12" xfId="1" applyFont="1" applyFill="1" applyBorder="1" applyAlignment="1">
      <alignment horizontal="left" vertical="top"/>
    </xf>
    <xf numFmtId="0" fontId="14" fillId="6" borderId="29" xfId="1" applyFont="1" applyFill="1" applyBorder="1" applyAlignment="1">
      <alignment horizontal="left" vertical="top"/>
    </xf>
    <xf numFmtId="0" fontId="39" fillId="13" borderId="31" xfId="0" applyFont="1" applyFill="1" applyBorder="1" applyAlignment="1" applyProtection="1">
      <protection locked="0"/>
    </xf>
    <xf numFmtId="0" fontId="9" fillId="13" borderId="30" xfId="0" applyFont="1" applyFill="1" applyBorder="1" applyAlignment="1" applyProtection="1">
      <protection locked="0"/>
    </xf>
    <xf numFmtId="0" fontId="16" fillId="0" borderId="3" xfId="0" applyFont="1" applyBorder="1" applyAlignment="1">
      <alignment horizontal="center" vertical="center"/>
    </xf>
    <xf numFmtId="0" fontId="16" fillId="0" borderId="14" xfId="0" applyFont="1" applyBorder="1" applyAlignment="1">
      <alignment horizontal="center" vertical="center"/>
    </xf>
    <xf numFmtId="0" fontId="16" fillId="0" borderId="33" xfId="0" applyFont="1" applyBorder="1" applyAlignment="1">
      <alignment horizontal="center" vertical="center"/>
    </xf>
    <xf numFmtId="0" fontId="0" fillId="0" borderId="24" xfId="0" applyBorder="1" applyAlignment="1"/>
    <xf numFmtId="0" fontId="0" fillId="0" borderId="14" xfId="0" applyBorder="1" applyAlignment="1"/>
    <xf numFmtId="0" fontId="8" fillId="0" borderId="33" xfId="0" applyFont="1" applyBorder="1" applyAlignment="1"/>
    <xf numFmtId="9" fontId="0" fillId="0" borderId="11" xfId="3" applyFont="1" applyBorder="1" applyAlignment="1">
      <alignment horizontal="center" vertical="top"/>
    </xf>
    <xf numFmtId="9" fontId="0" fillId="0" borderId="49" xfId="3" applyFont="1" applyBorder="1" applyAlignment="1">
      <alignment horizontal="center" vertical="top"/>
    </xf>
    <xf numFmtId="9" fontId="0" fillId="0" borderId="45" xfId="3" applyFont="1" applyBorder="1" applyAlignment="1">
      <alignment horizontal="center" vertical="top"/>
    </xf>
    <xf numFmtId="0" fontId="9" fillId="0" borderId="30" xfId="0" applyFont="1" applyFill="1" applyBorder="1" applyAlignment="1">
      <alignment vertical="top"/>
    </xf>
    <xf numFmtId="0" fontId="8" fillId="0" borderId="32" xfId="0" applyFont="1" applyBorder="1" applyAlignment="1">
      <alignment horizontal="left" vertical="top" wrapText="1"/>
    </xf>
    <xf numFmtId="0" fontId="8" fillId="0" borderId="31" xfId="0" applyFont="1" applyBorder="1" applyAlignment="1">
      <alignment horizontal="left" vertical="top" wrapText="1"/>
    </xf>
    <xf numFmtId="0" fontId="8" fillId="0" borderId="30" xfId="0" applyFont="1" applyBorder="1" applyAlignment="1">
      <alignment horizontal="left" vertical="top" wrapText="1"/>
    </xf>
    <xf numFmtId="0" fontId="23" fillId="0" borderId="70" xfId="0" applyFont="1" applyBorder="1" applyAlignment="1">
      <alignment horizontal="left" vertical="top"/>
    </xf>
    <xf numFmtId="0" fontId="23" fillId="0" borderId="31" xfId="0" applyFont="1" applyBorder="1" applyAlignment="1">
      <alignment horizontal="left" vertical="top"/>
    </xf>
    <xf numFmtId="0" fontId="23" fillId="0" borderId="30" xfId="0" applyFont="1" applyBorder="1" applyAlignment="1">
      <alignment horizontal="left" vertical="top"/>
    </xf>
    <xf numFmtId="0" fontId="9" fillId="5" borderId="32" xfId="0" applyFont="1" applyFill="1" applyBorder="1" applyAlignment="1" applyProtection="1">
      <alignment horizontal="left" vertical="top"/>
      <protection locked="0"/>
    </xf>
    <xf numFmtId="0" fontId="9" fillId="5" borderId="31" xfId="0" applyFont="1" applyFill="1" applyBorder="1" applyAlignment="1" applyProtection="1">
      <alignment horizontal="left" vertical="top"/>
      <protection locked="0"/>
    </xf>
    <xf numFmtId="0" fontId="9" fillId="5" borderId="30" xfId="0" applyFont="1" applyFill="1" applyBorder="1" applyAlignment="1" applyProtection="1">
      <alignment horizontal="left" vertical="top"/>
      <protection locked="0"/>
    </xf>
    <xf numFmtId="0" fontId="10" fillId="5" borderId="7" xfId="1" applyFont="1" applyFill="1" applyBorder="1" applyAlignment="1" applyProtection="1">
      <alignment horizontal="left" vertical="top"/>
      <protection locked="0"/>
    </xf>
    <xf numFmtId="0" fontId="10" fillId="5" borderId="6" xfId="1" applyFont="1" applyFill="1" applyBorder="1" applyAlignment="1" applyProtection="1">
      <alignment horizontal="left" vertical="top"/>
      <protection locked="0"/>
    </xf>
    <xf numFmtId="0" fontId="10" fillId="0" borderId="25" xfId="0" applyFont="1" applyBorder="1" applyAlignment="1">
      <alignment horizontal="left" vertical="top" wrapText="1"/>
    </xf>
    <xf numFmtId="0" fontId="10" fillId="0" borderId="29" xfId="0" applyFont="1" applyBorder="1" applyAlignment="1">
      <alignment horizontal="left" vertical="top" wrapText="1"/>
    </xf>
    <xf numFmtId="0" fontId="10" fillId="5" borderId="27" xfId="1" applyFont="1" applyFill="1" applyBorder="1" applyAlignment="1" applyProtection="1">
      <alignment horizontal="left" vertical="top"/>
      <protection locked="0"/>
    </xf>
    <xf numFmtId="0" fontId="10" fillId="5" borderId="26" xfId="1" applyFont="1" applyFill="1" applyBorder="1" applyAlignment="1" applyProtection="1">
      <alignment horizontal="left" vertical="top"/>
      <protection locked="0"/>
    </xf>
    <xf numFmtId="0" fontId="8" fillId="0" borderId="32" xfId="0" applyFont="1" applyBorder="1" applyAlignment="1"/>
    <xf numFmtId="0" fontId="8" fillId="0" borderId="31" xfId="0" applyFont="1" applyBorder="1" applyAlignment="1"/>
    <xf numFmtId="0" fontId="8" fillId="0" borderId="30" xfId="0" applyFont="1" applyBorder="1" applyAlignment="1"/>
    <xf numFmtId="0" fontId="9" fillId="5" borderId="32" xfId="0" applyFont="1" applyFill="1" applyBorder="1" applyAlignment="1" applyProtection="1">
      <alignment vertical="top"/>
      <protection locked="0"/>
    </xf>
    <xf numFmtId="0" fontId="9" fillId="5" borderId="31" xfId="0" applyFont="1" applyFill="1" applyBorder="1" applyAlignment="1" applyProtection="1">
      <alignment vertical="top"/>
      <protection locked="0"/>
    </xf>
    <xf numFmtId="0" fontId="9" fillId="5" borderId="30" xfId="0" applyFont="1" applyFill="1" applyBorder="1" applyAlignment="1" applyProtection="1">
      <alignment vertical="top"/>
      <protection locked="0"/>
    </xf>
    <xf numFmtId="0" fontId="9" fillId="0" borderId="32" xfId="0" applyFont="1" applyBorder="1" applyAlignment="1">
      <alignment vertical="top"/>
    </xf>
    <xf numFmtId="0" fontId="9" fillId="0" borderId="31" xfId="0" applyFont="1" applyBorder="1" applyAlignment="1">
      <alignment vertical="top"/>
    </xf>
    <xf numFmtId="0" fontId="9" fillId="0" borderId="30" xfId="0" applyFont="1" applyBorder="1" applyAlignment="1">
      <alignment vertical="top"/>
    </xf>
    <xf numFmtId="0" fontId="8" fillId="0" borderId="32" xfId="0" applyFont="1" applyBorder="1" applyAlignment="1">
      <alignment vertical="top" wrapText="1"/>
    </xf>
    <xf numFmtId="0" fontId="8" fillId="0" borderId="31" xfId="0" applyFont="1" applyBorder="1" applyAlignment="1">
      <alignment vertical="top" wrapText="1"/>
    </xf>
    <xf numFmtId="0" fontId="8" fillId="0" borderId="30" xfId="0" applyFont="1" applyFill="1" applyBorder="1" applyAlignment="1">
      <alignment vertical="top" wrapText="1"/>
    </xf>
    <xf numFmtId="0" fontId="8" fillId="0" borderId="24" xfId="0" applyFont="1" applyBorder="1" applyAlignment="1"/>
    <xf numFmtId="0" fontId="17" fillId="0" borderId="34" xfId="0" applyFont="1" applyBorder="1" applyAlignment="1">
      <alignment horizontal="center" vertical="center"/>
    </xf>
    <xf numFmtId="0" fontId="8" fillId="0" borderId="14" xfId="0" applyFont="1" applyBorder="1" applyAlignment="1"/>
    <xf numFmtId="0" fontId="9" fillId="5" borderId="67" xfId="0" applyFont="1" applyFill="1" applyBorder="1" applyAlignment="1" applyProtection="1">
      <alignment horizontal="left" vertical="top" wrapText="1"/>
      <protection locked="0"/>
    </xf>
    <xf numFmtId="0" fontId="0" fillId="0" borderId="32" xfId="0" applyBorder="1" applyAlignment="1"/>
    <xf numFmtId="0" fontId="9" fillId="5" borderId="46" xfId="0" applyFont="1" applyFill="1" applyBorder="1" applyAlignment="1" applyProtection="1">
      <alignment horizontal="left" vertical="top" wrapText="1"/>
      <protection locked="0"/>
    </xf>
    <xf numFmtId="0" fontId="0" fillId="0" borderId="31" xfId="0" applyBorder="1" applyAlignment="1"/>
    <xf numFmtId="0" fontId="9" fillId="5" borderId="66" xfId="0" applyFont="1" applyFill="1" applyBorder="1" applyAlignment="1" applyProtection="1">
      <alignment horizontal="left" vertical="top" wrapText="1"/>
      <protection locked="0"/>
    </xf>
    <xf numFmtId="0" fontId="0" fillId="0" borderId="30" xfId="0" applyBorder="1" applyAlignment="1"/>
    <xf numFmtId="0" fontId="10" fillId="5" borderId="65" xfId="0" applyFont="1" applyFill="1" applyBorder="1" applyAlignment="1" applyProtection="1">
      <alignment horizontal="left" vertical="center"/>
      <protection locked="0"/>
    </xf>
    <xf numFmtId="0" fontId="9" fillId="5" borderId="40" xfId="0" applyFont="1" applyFill="1" applyBorder="1" applyProtection="1">
      <protection locked="0"/>
    </xf>
    <xf numFmtId="0" fontId="10" fillId="5" borderId="47" xfId="0" applyFont="1" applyFill="1" applyBorder="1" applyAlignment="1" applyProtection="1">
      <alignment horizontal="left" vertical="center"/>
      <protection locked="0"/>
    </xf>
    <xf numFmtId="0" fontId="9" fillId="5" borderId="17" xfId="0" applyFont="1" applyFill="1" applyBorder="1" applyProtection="1">
      <protection locked="0"/>
    </xf>
    <xf numFmtId="0" fontId="10" fillId="5" borderId="64" xfId="0" applyFont="1" applyFill="1" applyBorder="1" applyAlignment="1" applyProtection="1">
      <alignment horizontal="left" vertical="center"/>
      <protection locked="0"/>
    </xf>
    <xf numFmtId="0" fontId="9" fillId="5" borderId="39" xfId="0" applyFont="1" applyFill="1" applyBorder="1" applyProtection="1">
      <protection locked="0"/>
    </xf>
    <xf numFmtId="0" fontId="8" fillId="0" borderId="3" xfId="0" applyFont="1" applyBorder="1" applyAlignment="1">
      <alignment horizontal="left" vertical="top"/>
    </xf>
    <xf numFmtId="0" fontId="9" fillId="5" borderId="3" xfId="0" applyFont="1" applyFill="1" applyBorder="1" applyProtection="1">
      <protection locked="0"/>
    </xf>
    <xf numFmtId="0" fontId="8" fillId="0" borderId="0" xfId="0" applyFont="1" applyBorder="1" applyAlignment="1">
      <alignment horizontal="left" vertical="top"/>
    </xf>
    <xf numFmtId="0" fontId="9" fillId="5" borderId="0" xfId="0" applyFont="1" applyFill="1" applyBorder="1" applyProtection="1">
      <protection locked="0"/>
    </xf>
    <xf numFmtId="0" fontId="8" fillId="0" borderId="2" xfId="0" applyFont="1" applyBorder="1" applyAlignment="1">
      <alignment horizontal="left" vertical="top"/>
    </xf>
    <xf numFmtId="0" fontId="9" fillId="5" borderId="2" xfId="0" applyFont="1" applyFill="1" applyBorder="1" applyProtection="1">
      <protection locked="0"/>
    </xf>
    <xf numFmtId="0" fontId="8" fillId="0" borderId="65" xfId="0" applyFont="1" applyBorder="1" applyAlignment="1">
      <alignment horizontal="left" vertical="top"/>
    </xf>
    <xf numFmtId="0" fontId="9" fillId="5" borderId="25" xfId="0" applyFont="1" applyFill="1" applyBorder="1" applyProtection="1">
      <protection locked="0"/>
    </xf>
    <xf numFmtId="0" fontId="8" fillId="0" borderId="47" xfId="0" applyFont="1" applyBorder="1" applyAlignment="1">
      <alignment horizontal="left" vertical="top"/>
    </xf>
    <xf numFmtId="0" fontId="9" fillId="5" borderId="12" xfId="0" applyFont="1" applyFill="1" applyBorder="1" applyProtection="1">
      <protection locked="0"/>
    </xf>
    <xf numFmtId="0" fontId="8" fillId="0" borderId="64" xfId="0" applyFont="1" applyBorder="1" applyAlignment="1">
      <alignment horizontal="left" vertical="top"/>
    </xf>
    <xf numFmtId="0" fontId="9" fillId="5" borderId="29" xfId="0" applyFont="1" applyFill="1" applyBorder="1" applyAlignment="1" applyProtection="1">
      <alignment vertical="top" wrapText="1"/>
      <protection locked="0"/>
    </xf>
    <xf numFmtId="0" fontId="8" fillId="0" borderId="50" xfId="0" applyFont="1" applyFill="1" applyBorder="1" applyAlignment="1">
      <alignment horizontal="left" vertical="center"/>
    </xf>
    <xf numFmtId="0" fontId="15" fillId="7" borderId="32" xfId="0" applyFont="1" applyFill="1" applyBorder="1" applyAlignment="1">
      <alignment vertical="top"/>
    </xf>
    <xf numFmtId="0" fontId="8" fillId="0" borderId="68" xfId="0" applyFont="1" applyFill="1" applyBorder="1" applyAlignment="1">
      <alignment horizontal="left" vertical="center"/>
    </xf>
    <xf numFmtId="0" fontId="15" fillId="7" borderId="31" xfId="0" applyFont="1" applyFill="1" applyBorder="1" applyAlignment="1">
      <alignment vertical="top"/>
    </xf>
    <xf numFmtId="0" fontId="8" fillId="0" borderId="41" xfId="0" applyFont="1" applyFill="1" applyBorder="1" applyAlignment="1">
      <alignment horizontal="left" vertical="center"/>
    </xf>
    <xf numFmtId="0" fontId="10" fillId="5" borderId="32" xfId="0" applyFont="1" applyFill="1" applyBorder="1" applyAlignment="1" applyProtection="1">
      <alignment vertical="center"/>
      <protection locked="0"/>
    </xf>
    <xf numFmtId="0" fontId="8" fillId="0" borderId="25" xfId="0" applyFont="1" applyFill="1" applyBorder="1" applyAlignment="1">
      <alignment horizontal="left" vertical="top"/>
    </xf>
    <xf numFmtId="0" fontId="10" fillId="5" borderId="31" xfId="0" applyFont="1" applyFill="1" applyBorder="1" applyAlignment="1" applyProtection="1">
      <alignment vertical="center"/>
      <protection locked="0"/>
    </xf>
    <xf numFmtId="0" fontId="8" fillId="0" borderId="12" xfId="0" applyFont="1" applyFill="1" applyBorder="1" applyAlignment="1">
      <alignment horizontal="left" vertical="top"/>
    </xf>
    <xf numFmtId="0" fontId="10" fillId="5" borderId="30" xfId="0" applyFont="1" applyFill="1" applyBorder="1" applyAlignment="1" applyProtection="1">
      <alignment vertical="center"/>
      <protection locked="0"/>
    </xf>
    <xf numFmtId="0" fontId="8" fillId="0" borderId="29" xfId="0" applyFont="1" applyFill="1" applyBorder="1" applyAlignment="1">
      <alignment horizontal="left" vertical="top"/>
    </xf>
    <xf numFmtId="0" fontId="9" fillId="0" borderId="30" xfId="0" quotePrefix="1" applyFont="1" applyBorder="1" applyAlignment="1">
      <alignment vertical="top" wrapText="1"/>
    </xf>
    <xf numFmtId="0" fontId="0" fillId="0" borderId="0" xfId="0" applyFill="1" applyBorder="1" applyAlignment="1" applyProtection="1"/>
    <xf numFmtId="0" fontId="7" fillId="4" borderId="32" xfId="1" applyFont="1" applyFill="1" applyBorder="1" applyAlignment="1">
      <alignment horizontal="left"/>
    </xf>
    <xf numFmtId="0" fontId="4" fillId="0" borderId="0" xfId="1" applyFont="1" applyFill="1" applyBorder="1" applyAlignment="1" applyProtection="1"/>
    <xf numFmtId="0" fontId="7" fillId="4" borderId="31" xfId="1" applyFont="1" applyFill="1" applyBorder="1" applyAlignment="1">
      <alignment horizontal="left"/>
    </xf>
    <xf numFmtId="0" fontId="9" fillId="5" borderId="65" xfId="0" applyFont="1" applyFill="1" applyBorder="1" applyAlignment="1" applyProtection="1">
      <alignment horizontal="left" vertical="top" wrapText="1"/>
      <protection locked="0"/>
    </xf>
    <xf numFmtId="0" fontId="7" fillId="4" borderId="30" xfId="1" applyFont="1" applyFill="1" applyBorder="1" applyAlignment="1">
      <alignment horizontal="left"/>
    </xf>
    <xf numFmtId="0" fontId="9" fillId="5" borderId="47" xfId="0" applyFont="1" applyFill="1" applyBorder="1" applyAlignment="1" applyProtection="1">
      <alignment horizontal="left" vertical="top" wrapText="1"/>
      <protection locked="0"/>
    </xf>
    <xf numFmtId="0" fontId="14" fillId="6" borderId="32" xfId="1" applyFont="1" applyFill="1" applyBorder="1" applyAlignment="1">
      <alignment vertical="top"/>
    </xf>
    <xf numFmtId="0" fontId="9" fillId="5" borderId="64" xfId="0" applyFont="1" applyFill="1" applyBorder="1" applyAlignment="1" applyProtection="1">
      <alignment horizontal="left" vertical="top" wrapText="1"/>
      <protection locked="0"/>
    </xf>
    <xf numFmtId="0" fontId="14" fillId="6" borderId="31" xfId="1" applyFont="1" applyFill="1" applyBorder="1" applyAlignment="1">
      <alignment vertical="top"/>
    </xf>
    <xf numFmtId="0" fontId="17" fillId="0" borderId="24" xfId="0" applyFont="1" applyBorder="1" applyAlignment="1">
      <alignment horizontal="center" vertical="center"/>
    </xf>
    <xf numFmtId="0" fontId="14" fillId="6" borderId="30" xfId="1" applyFont="1" applyFill="1" applyBorder="1" applyAlignment="1">
      <alignment vertical="top"/>
    </xf>
    <xf numFmtId="0" fontId="17" fillId="0" borderId="33" xfId="0" applyFont="1" applyBorder="1" applyAlignment="1">
      <alignment horizontal="center" vertical="center"/>
    </xf>
    <xf numFmtId="0" fontId="9" fillId="0" borderId="25" xfId="0" applyFont="1" applyBorder="1" applyAlignment="1">
      <alignment vertical="top" wrapText="1"/>
    </xf>
    <xf numFmtId="0" fontId="9" fillId="5" borderId="63" xfId="0" applyFont="1" applyFill="1" applyBorder="1" applyAlignment="1" applyProtection="1">
      <alignment horizontal="left" vertical="top" wrapText="1"/>
      <protection locked="0"/>
    </xf>
    <xf numFmtId="0" fontId="9" fillId="0" borderId="12" xfId="0" applyFont="1" applyBorder="1" applyAlignment="1">
      <alignment vertical="top" wrapText="1"/>
    </xf>
    <xf numFmtId="0" fontId="9" fillId="5" borderId="62" xfId="0" applyFont="1" applyFill="1" applyBorder="1" applyAlignment="1" applyProtection="1">
      <alignment horizontal="left" vertical="top" wrapText="1"/>
      <protection locked="0"/>
    </xf>
    <xf numFmtId="0" fontId="9" fillId="0" borderId="31" xfId="0" applyFont="1" applyBorder="1" applyAlignment="1">
      <alignment vertical="top" wrapText="1"/>
    </xf>
    <xf numFmtId="0" fontId="9" fillId="5" borderId="61" xfId="0" applyFont="1" applyFill="1" applyBorder="1" applyAlignment="1" applyProtection="1">
      <alignment horizontal="left" vertical="top" wrapText="1"/>
      <protection locked="0"/>
    </xf>
    <xf numFmtId="0" fontId="9" fillId="0" borderId="30" xfId="0" applyFont="1" applyBorder="1" applyAlignment="1">
      <alignment vertical="top" wrapText="1"/>
    </xf>
    <xf numFmtId="0" fontId="9" fillId="5" borderId="60" xfId="0" applyFont="1" applyFill="1" applyBorder="1" applyAlignment="1" applyProtection="1">
      <alignment horizontal="left" vertical="top" wrapText="1"/>
      <protection locked="0"/>
    </xf>
    <xf numFmtId="0" fontId="11" fillId="3" borderId="32" xfId="0" applyFont="1" applyFill="1" applyBorder="1" applyAlignment="1">
      <alignment horizontal="center" vertical="center"/>
    </xf>
    <xf numFmtId="0" fontId="9" fillId="5" borderId="59" xfId="0" applyFont="1" applyFill="1" applyBorder="1" applyAlignment="1" applyProtection="1">
      <alignment horizontal="left" vertical="top" wrapText="1"/>
      <protection locked="0"/>
    </xf>
    <xf numFmtId="0" fontId="11" fillId="3" borderId="31" xfId="0" applyFont="1" applyFill="1" applyBorder="1" applyAlignment="1">
      <alignment horizontal="center" vertical="center"/>
    </xf>
    <xf numFmtId="0" fontId="9" fillId="5" borderId="58" xfId="0" applyFont="1" applyFill="1" applyBorder="1" applyAlignment="1" applyProtection="1">
      <alignment horizontal="left" vertical="top" wrapText="1"/>
      <protection locked="0"/>
    </xf>
    <xf numFmtId="0" fontId="11" fillId="3" borderId="30" xfId="0" applyFont="1" applyFill="1" applyBorder="1" applyAlignment="1">
      <alignment horizontal="center" vertical="center"/>
    </xf>
    <xf numFmtId="0" fontId="9" fillId="5" borderId="57" xfId="0" applyFont="1" applyFill="1" applyBorder="1" applyAlignment="1" applyProtection="1">
      <alignment horizontal="left" vertical="top" wrapText="1"/>
      <protection locked="0"/>
    </xf>
    <xf numFmtId="0" fontId="11" fillId="0" borderId="32" xfId="0" applyFont="1" applyBorder="1" applyAlignment="1">
      <alignment horizontal="left"/>
    </xf>
    <xf numFmtId="0" fontId="9" fillId="5" borderId="56" xfId="0" applyFont="1" applyFill="1" applyBorder="1" applyAlignment="1" applyProtection="1">
      <alignment horizontal="left" vertical="top" wrapText="1"/>
      <protection locked="0"/>
    </xf>
    <xf numFmtId="0" fontId="11" fillId="0" borderId="31" xfId="0" applyFont="1" applyBorder="1" applyAlignment="1">
      <alignment horizontal="left"/>
    </xf>
    <xf numFmtId="0" fontId="45" fillId="3" borderId="31" xfId="0" applyFont="1" applyFill="1" applyBorder="1" applyAlignment="1">
      <alignment horizontal="left"/>
    </xf>
    <xf numFmtId="0" fontId="11" fillId="0" borderId="30" xfId="0" applyFont="1" applyBorder="1" applyAlignment="1">
      <alignment horizontal="left"/>
    </xf>
    <xf numFmtId="0" fontId="45" fillId="3" borderId="30" xfId="0" applyFont="1" applyFill="1" applyBorder="1" applyAlignment="1">
      <alignment horizontal="left"/>
    </xf>
    <xf numFmtId="0" fontId="9" fillId="5" borderId="40" xfId="0" applyFont="1" applyFill="1" applyBorder="1" applyAlignment="1" applyProtection="1">
      <alignment horizontal="center" vertical="top" wrapText="1"/>
      <protection locked="0"/>
    </xf>
    <xf numFmtId="0" fontId="45" fillId="3" borderId="40" xfId="0" applyFont="1" applyFill="1" applyBorder="1" applyAlignment="1">
      <alignment horizontal="left"/>
    </xf>
    <xf numFmtId="0" fontId="9" fillId="5" borderId="17" xfId="0" applyFont="1" applyFill="1" applyBorder="1" applyAlignment="1" applyProtection="1">
      <alignment horizontal="center" vertical="top" wrapText="1"/>
      <protection locked="0"/>
    </xf>
    <xf numFmtId="0" fontId="45" fillId="3" borderId="74" xfId="0" applyFont="1" applyFill="1" applyBorder="1" applyAlignment="1">
      <alignment horizontal="left"/>
    </xf>
    <xf numFmtId="0" fontId="9" fillId="5" borderId="39" xfId="0" applyFont="1" applyFill="1" applyBorder="1" applyAlignment="1" applyProtection="1">
      <alignment horizontal="center" vertical="top" wrapText="1"/>
      <protection locked="0"/>
    </xf>
    <xf numFmtId="0" fontId="45" fillId="3" borderId="3" xfId="0" applyFont="1" applyFill="1" applyBorder="1" applyAlignment="1">
      <alignment horizontal="left"/>
    </xf>
    <xf numFmtId="0" fontId="9" fillId="5" borderId="3" xfId="0" applyFont="1" applyFill="1" applyBorder="1" applyAlignment="1" applyProtection="1">
      <alignment horizontal="center" vertical="top" wrapText="1"/>
      <protection locked="0"/>
    </xf>
    <xf numFmtId="0" fontId="45" fillId="3" borderId="59" xfId="0" applyFont="1" applyFill="1" applyBorder="1" applyAlignment="1">
      <alignment horizontal="left"/>
    </xf>
    <xf numFmtId="0" fontId="9" fillId="5" borderId="0" xfId="0" applyFont="1" applyFill="1" applyBorder="1" applyAlignment="1" applyProtection="1">
      <alignment horizontal="center" vertical="top" wrapText="1"/>
      <protection locked="0"/>
    </xf>
    <xf numFmtId="0" fontId="45" fillId="3" borderId="25" xfId="0" applyFont="1" applyFill="1" applyBorder="1" applyAlignment="1">
      <alignment horizontal="left"/>
    </xf>
    <xf numFmtId="0" fontId="9" fillId="5" borderId="2" xfId="0" applyFont="1" applyFill="1" applyBorder="1" applyAlignment="1" applyProtection="1">
      <alignment horizontal="center" vertical="top" wrapText="1"/>
      <protection locked="0"/>
    </xf>
    <xf numFmtId="0" fontId="45" fillId="3" borderId="12" xfId="0" applyFont="1" applyFill="1" applyBorder="1" applyAlignment="1">
      <alignment horizontal="left"/>
    </xf>
    <xf numFmtId="0" fontId="9" fillId="5" borderId="25" xfId="0" applyFont="1" applyFill="1" applyBorder="1" applyAlignment="1" applyProtection="1">
      <alignment horizontal="center" vertical="top" wrapText="1"/>
      <protection locked="0"/>
    </xf>
    <xf numFmtId="0" fontId="45" fillId="3" borderId="77" xfId="0" applyFont="1" applyFill="1" applyBorder="1" applyAlignment="1">
      <alignment horizontal="left"/>
    </xf>
    <xf numFmtId="0" fontId="9" fillId="5" borderId="12" xfId="0" applyFont="1" applyFill="1" applyBorder="1" applyAlignment="1" applyProtection="1">
      <alignment horizontal="center" vertical="top" wrapText="1"/>
      <protection locked="0"/>
    </xf>
    <xf numFmtId="0" fontId="23" fillId="3" borderId="23" xfId="0" applyFont="1" applyFill="1" applyBorder="1" applyAlignment="1">
      <alignment horizontal="left" vertical="top"/>
    </xf>
    <xf numFmtId="0" fontId="9" fillId="5" borderId="29" xfId="0" applyFont="1" applyFill="1" applyBorder="1" applyAlignment="1" applyProtection="1">
      <alignment horizontal="center" vertical="top" wrapText="1"/>
      <protection locked="0"/>
    </xf>
    <xf numFmtId="0" fontId="23" fillId="3" borderId="75" xfId="0" applyFont="1" applyFill="1" applyBorder="1" applyAlignment="1">
      <alignment horizontal="left" vertical="top"/>
    </xf>
    <xf numFmtId="0" fontId="8" fillId="5" borderId="32" xfId="0" applyFont="1" applyFill="1" applyBorder="1" applyAlignment="1" applyProtection="1">
      <alignment horizontal="left" vertical="top"/>
      <protection locked="0"/>
    </xf>
    <xf numFmtId="0" fontId="23" fillId="3" borderId="28" xfId="0" applyFont="1" applyFill="1" applyBorder="1" applyAlignment="1">
      <alignment horizontal="left" vertical="top"/>
    </xf>
    <xf numFmtId="0" fontId="8" fillId="5" borderId="31" xfId="0" applyFont="1" applyFill="1" applyBorder="1" applyAlignment="1" applyProtection="1">
      <alignment horizontal="left" vertical="top"/>
      <protection locked="0"/>
    </xf>
    <xf numFmtId="0" fontId="45" fillId="3" borderId="0" xfId="0" applyFont="1" applyFill="1" applyBorder="1" applyAlignment="1">
      <alignment horizontal="left"/>
    </xf>
    <xf numFmtId="0" fontId="8" fillId="5" borderId="30" xfId="0" applyFont="1" applyFill="1" applyBorder="1" applyAlignment="1" applyProtection="1">
      <alignment horizontal="left" vertical="top"/>
      <protection locked="0"/>
    </xf>
    <xf numFmtId="0" fontId="45" fillId="3" borderId="2" xfId="0" applyFont="1" applyFill="1" applyBorder="1" applyAlignment="1">
      <alignment horizontal="left"/>
    </xf>
    <xf numFmtId="0" fontId="8" fillId="0" borderId="32" xfId="0" applyFont="1" applyFill="1" applyBorder="1" applyAlignment="1">
      <alignment horizontal="left" vertical="top"/>
    </xf>
    <xf numFmtId="0" fontId="0" fillId="3" borderId="27" xfId="0" applyFill="1" applyBorder="1" applyAlignment="1">
      <alignment horizontal="left"/>
    </xf>
    <xf numFmtId="0" fontId="8" fillId="0" borderId="31" xfId="0" applyFont="1" applyFill="1" applyBorder="1" applyAlignment="1">
      <alignment horizontal="left" vertical="top"/>
    </xf>
    <xf numFmtId="0" fontId="0" fillId="3" borderId="42" xfId="0" applyFill="1" applyBorder="1" applyAlignment="1">
      <alignment horizontal="left"/>
    </xf>
    <xf numFmtId="0" fontId="8" fillId="0" borderId="30" xfId="0" applyFont="1" applyFill="1" applyBorder="1" applyAlignment="1">
      <alignment horizontal="left" vertical="top"/>
    </xf>
    <xf numFmtId="166" fontId="2" fillId="3" borderId="40" xfId="1" applyNumberFormat="1" applyFont="1" applyFill="1" applyBorder="1" applyAlignment="1" applyProtection="1">
      <alignment horizontal="center"/>
    </xf>
    <xf numFmtId="0" fontId="8" fillId="0" borderId="24" xfId="0" applyFont="1" applyBorder="1" applyAlignment="1">
      <alignment horizontal="left"/>
    </xf>
    <xf numFmtId="166" fontId="2" fillId="3" borderId="17" xfId="1" applyNumberFormat="1" applyFont="1" applyFill="1" applyBorder="1" applyAlignment="1" applyProtection="1">
      <alignment horizontal="center"/>
    </xf>
    <xf numFmtId="0" fontId="8" fillId="0" borderId="14" xfId="0" applyFont="1" applyBorder="1" applyAlignment="1">
      <alignment horizontal="left"/>
    </xf>
    <xf numFmtId="166" fontId="2" fillId="3" borderId="3" xfId="1" applyNumberFormat="1" applyFont="1" applyFill="1" applyBorder="1" applyAlignment="1" applyProtection="1">
      <alignment horizontal="center"/>
    </xf>
    <xf numFmtId="0" fontId="9" fillId="0" borderId="32" xfId="0" applyFont="1" applyBorder="1" applyAlignment="1">
      <alignment horizontal="left" vertical="top"/>
    </xf>
    <xf numFmtId="166" fontId="2" fillId="3" borderId="0" xfId="1" applyNumberFormat="1" applyFont="1" applyFill="1" applyBorder="1" applyAlignment="1" applyProtection="1">
      <alignment horizontal="center"/>
    </xf>
    <xf numFmtId="0" fontId="9" fillId="0" borderId="31" xfId="0" applyFont="1" applyBorder="1" applyAlignment="1">
      <alignment horizontal="left" vertical="top"/>
    </xf>
    <xf numFmtId="166" fontId="2" fillId="3" borderId="25" xfId="1" applyNumberFormat="1" applyFont="1" applyFill="1" applyBorder="1" applyAlignment="1" applyProtection="1">
      <alignment horizontal="center"/>
    </xf>
    <xf numFmtId="0" fontId="9" fillId="0" borderId="30" xfId="0" applyFont="1" applyBorder="1" applyAlignment="1">
      <alignment horizontal="left" vertical="top"/>
    </xf>
    <xf numFmtId="166" fontId="2" fillId="3" borderId="12" xfId="1" applyNumberFormat="1" applyFont="1" applyFill="1" applyBorder="1" applyAlignment="1" applyProtection="1">
      <alignment horizontal="center"/>
    </xf>
    <xf numFmtId="0" fontId="8" fillId="0" borderId="39" xfId="0" applyFont="1" applyBorder="1" applyAlignment="1">
      <alignment horizontal="left"/>
    </xf>
    <xf numFmtId="0" fontId="45" fillId="3" borderId="17" xfId="0" applyFont="1" applyFill="1" applyBorder="1" applyAlignment="1">
      <alignment horizontal="left"/>
    </xf>
    <xf numFmtId="0" fontId="8" fillId="0" borderId="24" xfId="0" applyFont="1" applyBorder="1" applyAlignment="1">
      <alignment horizontal="center" vertical="center"/>
    </xf>
    <xf numFmtId="0" fontId="45" fillId="3" borderId="39" xfId="0" applyFont="1" applyFill="1" applyBorder="1" applyAlignment="1">
      <alignment horizontal="left"/>
    </xf>
    <xf numFmtId="0" fontId="8" fillId="0" borderId="32" xfId="0" applyFont="1" applyBorder="1" applyAlignment="1">
      <alignment horizontal="left" vertical="top"/>
    </xf>
    <xf numFmtId="0" fontId="1" fillId="0" borderId="66" xfId="1" applyFont="1" applyFill="1" applyBorder="1" applyAlignment="1" applyProtection="1">
      <alignment horizontal="left" vertical="center"/>
    </xf>
    <xf numFmtId="0" fontId="8" fillId="0" borderId="31" xfId="0" applyFont="1" applyBorder="1" applyAlignment="1">
      <alignment horizontal="left" vertical="top"/>
    </xf>
    <xf numFmtId="0" fontId="1" fillId="0" borderId="20" xfId="1" applyFont="1" applyFill="1" applyBorder="1" applyAlignment="1" applyProtection="1">
      <alignment horizontal="left" vertical="center"/>
    </xf>
    <xf numFmtId="0" fontId="8" fillId="0" borderId="30" xfId="0" applyFont="1" applyBorder="1" applyAlignment="1">
      <alignment horizontal="left" vertical="top"/>
    </xf>
    <xf numFmtId="0" fontId="1" fillId="0" borderId="9" xfId="1" applyFont="1" applyFill="1" applyBorder="1" applyAlignment="1" applyProtection="1">
      <alignment horizontal="left" vertical="center"/>
    </xf>
    <xf numFmtId="0" fontId="9" fillId="5" borderId="40" xfId="0" applyFont="1" applyFill="1" applyBorder="1" applyAlignment="1" applyProtection="1">
      <alignment horizontal="left" vertical="top" wrapText="1"/>
      <protection locked="0"/>
    </xf>
    <xf numFmtId="0" fontId="1" fillId="0" borderId="64" xfId="1" applyFont="1" applyFill="1" applyBorder="1" applyAlignment="1" applyProtection="1">
      <alignment horizontal="left" vertical="center"/>
    </xf>
    <xf numFmtId="0" fontId="9" fillId="5" borderId="17" xfId="0" applyFont="1" applyFill="1" applyBorder="1" applyAlignment="1" applyProtection="1">
      <alignment horizontal="left" vertical="top" wrapText="1"/>
      <protection locked="0"/>
    </xf>
    <xf numFmtId="0" fontId="1" fillId="0" borderId="19" xfId="1" applyFont="1" applyFill="1" applyBorder="1" applyAlignment="1" applyProtection="1">
      <alignment horizontal="left" vertical="center"/>
    </xf>
    <xf numFmtId="0" fontId="9" fillId="5" borderId="39" xfId="0" applyFont="1" applyFill="1" applyBorder="1" applyAlignment="1" applyProtection="1">
      <alignment horizontal="left" vertical="top" wrapText="1"/>
      <protection locked="0"/>
    </xf>
    <xf numFmtId="0" fontId="1" fillId="0" borderId="6" xfId="1" applyFont="1" applyFill="1" applyBorder="1" applyAlignment="1" applyProtection="1">
      <alignment horizontal="left" vertical="center"/>
    </xf>
    <xf numFmtId="0" fontId="9" fillId="5" borderId="3" xfId="0" applyFont="1" applyFill="1" applyBorder="1" applyAlignment="1" applyProtection="1">
      <alignment horizontal="left" vertical="top" wrapText="1"/>
      <protection locked="0"/>
    </xf>
    <xf numFmtId="0" fontId="1" fillId="0" borderId="73" xfId="1" applyFont="1" applyFill="1" applyBorder="1" applyAlignment="1" applyProtection="1">
      <alignment horizontal="left" vertical="center"/>
    </xf>
    <xf numFmtId="0" fontId="9" fillId="5" borderId="0" xfId="0" applyFont="1" applyFill="1" applyBorder="1" applyAlignment="1" applyProtection="1">
      <alignment horizontal="left" vertical="top" wrapText="1"/>
      <protection locked="0"/>
    </xf>
    <xf numFmtId="0" fontId="1" fillId="0" borderId="42" xfId="1" applyFont="1" applyFill="1" applyBorder="1" applyAlignment="1" applyProtection="1">
      <alignment horizontal="left" vertical="center"/>
    </xf>
    <xf numFmtId="0" fontId="9" fillId="5" borderId="2" xfId="0" applyFont="1" applyFill="1" applyBorder="1" applyAlignment="1" applyProtection="1">
      <alignment horizontal="left" vertical="top" wrapText="1"/>
      <protection locked="0"/>
    </xf>
    <xf numFmtId="0" fontId="1" fillId="0" borderId="26" xfId="1" applyFont="1" applyFill="1" applyBorder="1" applyAlignment="1" applyProtection="1">
      <alignment horizontal="left" vertical="center"/>
    </xf>
    <xf numFmtId="0" fontId="9" fillId="5" borderId="25" xfId="0" applyFont="1" applyFill="1" applyBorder="1" applyAlignment="1" applyProtection="1">
      <alignment horizontal="left" vertical="top" wrapText="1"/>
      <protection locked="0"/>
    </xf>
    <xf numFmtId="0" fontId="45" fillId="3" borderId="40" xfId="0" applyFont="1" applyFill="1" applyBorder="1" applyAlignment="1">
      <alignment horizontal="left" wrapText="1"/>
    </xf>
    <xf numFmtId="0" fontId="9" fillId="5" borderId="12" xfId="0" applyFont="1" applyFill="1" applyBorder="1" applyAlignment="1" applyProtection="1">
      <alignment horizontal="left" vertical="top" wrapText="1"/>
      <protection locked="0"/>
    </xf>
    <xf numFmtId="0" fontId="45" fillId="3" borderId="17" xfId="0" applyFont="1" applyFill="1" applyBorder="1" applyAlignment="1">
      <alignment horizontal="left" wrapText="1"/>
    </xf>
    <xf numFmtId="0" fontId="9" fillId="5" borderId="29" xfId="0" applyFont="1" applyFill="1" applyBorder="1" applyAlignment="1" applyProtection="1">
      <alignment horizontal="left" vertical="top" wrapText="1"/>
      <protection locked="0"/>
    </xf>
    <xf numFmtId="0" fontId="7" fillId="6" borderId="25" xfId="1" applyFont="1" applyFill="1" applyBorder="1" applyAlignment="1">
      <alignment horizontal="left"/>
    </xf>
    <xf numFmtId="0" fontId="8" fillId="0" borderId="2" xfId="0" applyFont="1" applyBorder="1" applyAlignment="1">
      <alignment horizontal="left"/>
    </xf>
    <xf numFmtId="0" fontId="7" fillId="6" borderId="12" xfId="1" applyFont="1" applyFill="1" applyBorder="1" applyAlignment="1">
      <alignment horizontal="left"/>
    </xf>
    <xf numFmtId="0" fontId="8" fillId="0" borderId="14" xfId="0" applyFont="1" applyBorder="1" applyAlignment="1">
      <alignment horizontal="center" vertical="center"/>
    </xf>
    <xf numFmtId="0" fontId="7" fillId="6" borderId="29" xfId="1" applyFont="1" applyFill="1" applyBorder="1" applyAlignment="1">
      <alignment horizontal="left"/>
    </xf>
    <xf numFmtId="0" fontId="8" fillId="0" borderId="33" xfId="0" applyFont="1" applyBorder="1" applyAlignment="1">
      <alignment horizontal="center" vertical="center"/>
    </xf>
    <xf numFmtId="0" fontId="0" fillId="3" borderId="84" xfId="0" applyFill="1" applyBorder="1" applyAlignment="1">
      <alignment horizontal="center"/>
    </xf>
    <xf numFmtId="0" fontId="9" fillId="0" borderId="32" xfId="0" applyFont="1" applyFill="1" applyBorder="1" applyAlignment="1">
      <alignment horizontal="left" vertical="top"/>
    </xf>
    <xf numFmtId="0" fontId="0" fillId="3" borderId="57" xfId="0" applyFill="1" applyBorder="1" applyAlignment="1">
      <alignment horizontal="center"/>
    </xf>
    <xf numFmtId="0" fontId="9" fillId="0" borderId="31" xfId="0" applyFont="1" applyFill="1" applyBorder="1" applyAlignment="1">
      <alignment horizontal="left" vertical="top"/>
    </xf>
    <xf numFmtId="0" fontId="0" fillId="3" borderId="71" xfId="0" applyFill="1" applyBorder="1" applyAlignment="1">
      <alignment horizontal="center"/>
    </xf>
    <xf numFmtId="0" fontId="9" fillId="0" borderId="30" xfId="0" applyFont="1" applyFill="1" applyBorder="1" applyAlignment="1">
      <alignment horizontal="left" vertical="top"/>
    </xf>
    <xf numFmtId="0" fontId="14" fillId="6" borderId="7" xfId="1" applyFont="1" applyFill="1" applyBorder="1" applyAlignment="1">
      <alignment horizontal="left" vertical="top"/>
    </xf>
    <xf numFmtId="0" fontId="10" fillId="5" borderId="32" xfId="0" applyFont="1" applyFill="1" applyBorder="1" applyAlignment="1" applyProtection="1">
      <alignment horizontal="left" vertical="center"/>
      <protection locked="0"/>
    </xf>
    <xf numFmtId="0" fontId="14" fillId="6" borderId="19" xfId="1" applyFont="1" applyFill="1" applyBorder="1" applyAlignment="1">
      <alignment horizontal="left" vertical="top"/>
    </xf>
    <xf numFmtId="0" fontId="10" fillId="5" borderId="31" xfId="0" applyFont="1" applyFill="1" applyBorder="1" applyAlignment="1" applyProtection="1">
      <alignment horizontal="left" vertical="center"/>
      <protection locked="0"/>
    </xf>
    <xf numFmtId="0" fontId="0" fillId="3" borderId="3" xfId="0" applyFill="1" applyBorder="1" applyAlignment="1">
      <alignment horizontal="center"/>
    </xf>
    <xf numFmtId="0" fontId="10" fillId="5" borderId="30" xfId="0" applyFont="1" applyFill="1" applyBorder="1" applyAlignment="1" applyProtection="1">
      <alignment horizontal="left" vertical="center"/>
      <protection locked="0"/>
    </xf>
    <xf numFmtId="0" fontId="0" fillId="3" borderId="0" xfId="0" applyFill="1" applyBorder="1" applyAlignment="1">
      <alignment horizontal="center"/>
    </xf>
    <xf numFmtId="0" fontId="9" fillId="0" borderId="32" xfId="0" applyFont="1" applyBorder="1" applyAlignment="1">
      <alignment horizontal="left" vertical="top" wrapText="1"/>
    </xf>
    <xf numFmtId="0" fontId="0" fillId="3" borderId="2" xfId="0" applyFill="1" applyBorder="1" applyAlignment="1">
      <alignment horizontal="center"/>
    </xf>
    <xf numFmtId="0" fontId="9" fillId="0" borderId="31" xfId="0" applyFont="1" applyBorder="1" applyAlignment="1">
      <alignment horizontal="left" vertical="top" wrapText="1"/>
    </xf>
    <xf numFmtId="0" fontId="0" fillId="3" borderId="10" xfId="0" applyFill="1" applyBorder="1" applyAlignment="1">
      <alignment horizontal="left"/>
    </xf>
    <xf numFmtId="0" fontId="9" fillId="0" borderId="30" xfId="0" applyFont="1" applyBorder="1" applyAlignment="1">
      <alignment horizontal="left" vertical="top" wrapText="1"/>
    </xf>
    <xf numFmtId="0" fontId="0" fillId="3" borderId="20" xfId="0" applyFill="1" applyBorder="1" applyAlignment="1">
      <alignment horizontal="left"/>
    </xf>
    <xf numFmtId="0" fontId="14" fillId="6" borderId="32" xfId="1" applyFont="1" applyFill="1" applyBorder="1" applyAlignment="1">
      <alignment horizontal="left" vertical="top"/>
    </xf>
    <xf numFmtId="0" fontId="0" fillId="3" borderId="7" xfId="0" applyFill="1" applyBorder="1" applyAlignment="1">
      <alignment horizontal="left"/>
    </xf>
    <xf numFmtId="0" fontId="14" fillId="6" borderId="31" xfId="1" applyFont="1" applyFill="1" applyBorder="1" applyAlignment="1">
      <alignment horizontal="left" vertical="top"/>
    </xf>
    <xf numFmtId="0" fontId="0" fillId="3" borderId="19" xfId="0" applyFill="1" applyBorder="1" applyAlignment="1">
      <alignment horizontal="left"/>
    </xf>
    <xf numFmtId="0" fontId="14" fillId="6" borderId="30" xfId="1" applyFont="1" applyFill="1" applyBorder="1" applyAlignment="1">
      <alignment horizontal="left" vertical="top"/>
    </xf>
    <xf numFmtId="0" fontId="23" fillId="3" borderId="30" xfId="0" applyFont="1" applyFill="1" applyBorder="1" applyAlignment="1">
      <alignment horizontal="left"/>
    </xf>
    <xf numFmtId="0" fontId="8" fillId="0" borderId="32" xfId="0" applyFont="1" applyBorder="1" applyAlignment="1">
      <alignment horizontal="center"/>
    </xf>
    <xf numFmtId="0" fontId="0" fillId="3" borderId="32" xfId="0" applyFill="1" applyBorder="1" applyAlignment="1">
      <alignment horizontal="center"/>
    </xf>
    <xf numFmtId="0" fontId="8" fillId="0" borderId="31" xfId="0" applyFont="1" applyBorder="1" applyAlignment="1">
      <alignment horizontal="center"/>
    </xf>
    <xf numFmtId="0" fontId="0" fillId="3" borderId="31" xfId="0" applyFill="1" applyBorder="1" applyAlignment="1">
      <alignment horizontal="center"/>
    </xf>
    <xf numFmtId="0" fontId="8" fillId="0" borderId="30" xfId="0" applyFont="1" applyBorder="1" applyAlignment="1">
      <alignment horizontal="center"/>
    </xf>
    <xf numFmtId="0" fontId="0" fillId="3" borderId="30" xfId="0" applyFill="1" applyBorder="1" applyAlignment="1">
      <alignment horizontal="center"/>
    </xf>
    <xf numFmtId="0" fontId="18" fillId="0" borderId="32" xfId="4" applyBorder="1" applyAlignment="1">
      <alignment horizontal="left" vertical="top" wrapText="1"/>
    </xf>
    <xf numFmtId="0" fontId="26" fillId="3" borderId="3" xfId="1" applyFont="1" applyFill="1" applyBorder="1" applyAlignment="1" applyProtection="1">
      <alignment horizontal="center"/>
    </xf>
    <xf numFmtId="0" fontId="18" fillId="0" borderId="30" xfId="4" applyBorder="1" applyAlignment="1">
      <alignment horizontal="left" vertical="top" wrapText="1"/>
    </xf>
    <xf numFmtId="0" fontId="26" fillId="3" borderId="0" xfId="1" applyFont="1" applyFill="1" applyBorder="1" applyAlignment="1" applyProtection="1">
      <alignment horizontal="center"/>
    </xf>
    <xf numFmtId="0" fontId="9" fillId="0" borderId="50" xfId="0" applyFont="1" applyFill="1" applyBorder="1" applyAlignment="1">
      <alignment horizontal="left" vertical="top" wrapText="1"/>
    </xf>
    <xf numFmtId="0" fontId="26" fillId="3" borderId="2" xfId="1" applyFont="1" applyFill="1" applyBorder="1" applyAlignment="1" applyProtection="1">
      <alignment horizontal="center"/>
    </xf>
    <xf numFmtId="0" fontId="9" fillId="0" borderId="41" xfId="0" applyFont="1" applyFill="1" applyBorder="1" applyAlignment="1">
      <alignment horizontal="left" vertical="top" wrapText="1"/>
    </xf>
    <xf numFmtId="0" fontId="23" fillId="3" borderId="32" xfId="0" applyFont="1" applyFill="1" applyBorder="1" applyAlignment="1">
      <alignment horizontal="left"/>
    </xf>
    <xf numFmtId="0" fontId="9" fillId="3" borderId="51" xfId="0" applyFont="1" applyFill="1" applyBorder="1" applyAlignment="1">
      <alignment horizontal="left" vertical="top" wrapText="1"/>
    </xf>
    <xf numFmtId="0" fontId="23" fillId="3" borderId="31" xfId="0" applyFont="1" applyFill="1" applyBorder="1" applyAlignment="1">
      <alignment horizontal="left"/>
    </xf>
    <xf numFmtId="0" fontId="9" fillId="3" borderId="8" xfId="0" applyFont="1" applyFill="1" applyBorder="1" applyAlignment="1">
      <alignment horizontal="left" vertical="top" wrapText="1"/>
    </xf>
    <xf numFmtId="0" fontId="47" fillId="3" borderId="3" xfId="1" applyFont="1" applyFill="1" applyBorder="1" applyAlignment="1">
      <alignment horizontal="center"/>
    </xf>
    <xf numFmtId="0" fontId="9" fillId="0" borderId="22" xfId="0" applyFont="1" applyBorder="1" applyAlignment="1">
      <alignment horizontal="left" vertical="top" wrapText="1"/>
    </xf>
    <xf numFmtId="0" fontId="47" fillId="3" borderId="0" xfId="1" applyFont="1" applyFill="1" applyBorder="1" applyAlignment="1">
      <alignment horizontal="center"/>
    </xf>
    <xf numFmtId="0" fontId="9" fillId="0" borderId="21" xfId="0" applyFont="1" applyBorder="1" applyAlignment="1">
      <alignment horizontal="left" vertical="top" wrapText="1"/>
    </xf>
    <xf numFmtId="0" fontId="47" fillId="3" borderId="2" xfId="1" applyFont="1" applyFill="1" applyBorder="1" applyAlignment="1">
      <alignment horizontal="center"/>
    </xf>
    <xf numFmtId="0" fontId="9" fillId="0" borderId="7" xfId="0" applyFont="1" applyBorder="1" applyAlignment="1">
      <alignment horizontal="left" vertical="top" wrapText="1"/>
    </xf>
    <xf numFmtId="0" fontId="7" fillId="6" borderId="32" xfId="1" applyFont="1" applyFill="1" applyBorder="1" applyAlignment="1">
      <alignment horizontal="left"/>
    </xf>
    <xf numFmtId="0" fontId="9" fillId="0" borderId="6" xfId="0" applyFont="1" applyBorder="1" applyAlignment="1">
      <alignment horizontal="left" vertical="top" wrapText="1"/>
    </xf>
    <xf numFmtId="0" fontId="7" fillId="6" borderId="31" xfId="1" applyFont="1" applyFill="1" applyBorder="1" applyAlignment="1">
      <alignment horizontal="left"/>
    </xf>
    <xf numFmtId="0" fontId="43" fillId="4" borderId="32" xfId="1" applyFont="1" applyFill="1" applyBorder="1" applyAlignment="1">
      <alignment horizontal="center" vertical="center"/>
    </xf>
    <xf numFmtId="0" fontId="7" fillId="6" borderId="30" xfId="1" applyFont="1" applyFill="1" applyBorder="1" applyAlignment="1">
      <alignment horizontal="left"/>
    </xf>
    <xf numFmtId="0" fontId="43" fillId="4" borderId="30" xfId="1" applyFont="1" applyFill="1" applyBorder="1" applyAlignment="1">
      <alignment horizontal="center" vertical="center"/>
    </xf>
    <xf numFmtId="0" fontId="7" fillId="4" borderId="25" xfId="1" applyFont="1" applyFill="1" applyBorder="1" applyAlignment="1">
      <alignment horizontal="center"/>
    </xf>
    <xf numFmtId="0" fontId="44" fillId="7" borderId="32" xfId="0" applyFont="1" applyFill="1" applyBorder="1" applyAlignment="1">
      <alignment horizontal="left" vertical="center"/>
    </xf>
    <xf numFmtId="0" fontId="7" fillId="4" borderId="12" xfId="1" applyFont="1" applyFill="1" applyBorder="1" applyAlignment="1">
      <alignment horizontal="center"/>
    </xf>
    <xf numFmtId="0" fontId="30" fillId="6" borderId="30" xfId="1" applyFont="1" applyFill="1" applyBorder="1" applyAlignment="1">
      <alignment horizontal="left" vertical="center"/>
    </xf>
    <xf numFmtId="0" fontId="7" fillId="4" borderId="29" xfId="1" applyFont="1" applyFill="1" applyBorder="1" applyAlignment="1">
      <alignment horizontal="center"/>
    </xf>
    <xf numFmtId="0" fontId="8" fillId="0" borderId="44" xfId="0" applyFont="1" applyBorder="1" applyAlignment="1">
      <alignment horizontal="left" vertical="top" wrapText="1"/>
    </xf>
    <xf numFmtId="0" fontId="36" fillId="0" borderId="30" xfId="0" applyFont="1" applyBorder="1" applyAlignment="1"/>
    <xf numFmtId="0" fontId="8" fillId="0" borderId="43" xfId="0" applyFont="1" applyBorder="1" applyAlignment="1">
      <alignment horizontal="left" vertical="top" wrapText="1"/>
    </xf>
    <xf numFmtId="0" fontId="39" fillId="0" borderId="31" xfId="0" applyFont="1" applyBorder="1" applyAlignment="1" applyProtection="1">
      <protection locked="0"/>
    </xf>
    <xf numFmtId="0" fontId="8" fillId="0" borderId="38" xfId="0" applyFont="1" applyBorder="1" applyAlignment="1">
      <alignment horizontal="center" vertical="top" wrapText="1"/>
    </xf>
    <xf numFmtId="0" fontId="9" fillId="14" borderId="30" xfId="0" applyFont="1" applyFill="1" applyBorder="1" applyAlignment="1" applyProtection="1">
      <protection locked="0"/>
    </xf>
    <xf numFmtId="0" fontId="8" fillId="0" borderId="36" xfId="0" applyFont="1" applyBorder="1" applyAlignment="1">
      <alignment horizontal="center" vertical="top" wrapText="1"/>
    </xf>
    <xf numFmtId="0" fontId="39" fillId="0" borderId="83" xfId="0" applyFont="1" applyBorder="1" applyAlignment="1" applyProtection="1">
      <protection locked="0"/>
    </xf>
    <xf numFmtId="0" fontId="11" fillId="0" borderId="38" xfId="0" applyFont="1" applyBorder="1" applyAlignment="1">
      <alignment horizontal="left" vertical="top" wrapText="1"/>
    </xf>
    <xf numFmtId="0" fontId="39" fillId="0" borderId="82" xfId="0" applyFont="1" applyBorder="1" applyAlignment="1" applyProtection="1">
      <protection locked="0"/>
    </xf>
    <xf numFmtId="0" fontId="11" fillId="0" borderId="36" xfId="0" applyFont="1" applyBorder="1" applyAlignment="1">
      <alignment horizontal="left" vertical="top" wrapText="1"/>
    </xf>
    <xf numFmtId="0" fontId="39" fillId="0" borderId="0" xfId="0" applyFont="1" applyAlignment="1" applyProtection="1">
      <protection locked="0"/>
    </xf>
    <xf numFmtId="0" fontId="39" fillId="0" borderId="2" xfId="0" applyFont="1" applyBorder="1" applyAlignment="1" applyProtection="1">
      <protection locked="0"/>
    </xf>
    <xf numFmtId="0" fontId="39" fillId="0" borderId="12" xfId="0" applyFont="1" applyBorder="1" applyAlignment="1" applyProtection="1">
      <protection locked="0"/>
    </xf>
    <xf numFmtId="0" fontId="9" fillId="14" borderId="29" xfId="0" applyFont="1" applyFill="1" applyBorder="1" applyAlignment="1" applyProtection="1">
      <protection locked="0"/>
    </xf>
    <xf numFmtId="0" fontId="0" fillId="0" borderId="24" xfId="0" applyFill="1" applyBorder="1" applyAlignment="1"/>
    <xf numFmtId="0" fontId="0" fillId="0" borderId="14" xfId="0" applyFill="1" applyBorder="1" applyAlignment="1"/>
    <xf numFmtId="0" fontId="41" fillId="0" borderId="33" xfId="0" applyFont="1" applyFill="1" applyBorder="1" applyAlignment="1"/>
    <xf numFmtId="0" fontId="11" fillId="0" borderId="24" xfId="1" applyFont="1" applyFill="1" applyBorder="1" applyAlignment="1"/>
    <xf numFmtId="0" fontId="11" fillId="0" borderId="14" xfId="1" applyFont="1" applyFill="1" applyBorder="1" applyAlignment="1"/>
    <xf numFmtId="0" fontId="0" fillId="2" borderId="0" xfId="0" applyFill="1"/>
    <xf numFmtId="0" fontId="4" fillId="0" borderId="0" xfId="1" applyFont="1" applyProtection="1"/>
    <xf numFmtId="0" fontId="4" fillId="2" borderId="0" xfId="1" applyFont="1" applyFill="1" applyProtection="1"/>
    <xf numFmtId="0" fontId="0" fillId="2" borderId="0" xfId="0" applyFill="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vertical="center"/>
    </xf>
    <xf numFmtId="0" fontId="0" fillId="0" borderId="0" xfId="0" applyAlignment="1">
      <alignment horizontal="center" vertical="center"/>
    </xf>
    <xf numFmtId="0" fontId="0" fillId="2" borderId="0" xfId="0" applyFill="1" applyAlignment="1">
      <alignment horizontal="center" vertical="center"/>
    </xf>
    <xf numFmtId="0" fontId="0" fillId="3" borderId="0" xfId="0" applyFill="1"/>
    <xf numFmtId="0" fontId="2" fillId="3" borderId="34" xfId="0" applyFont="1" applyFill="1" applyBorder="1" applyAlignment="1">
      <alignment horizontal="center" vertical="center"/>
    </xf>
    <xf numFmtId="0" fontId="8" fillId="0" borderId="18" xfId="1" applyFont="1" applyBorder="1" applyAlignment="1">
      <alignment vertical="top"/>
    </xf>
    <xf numFmtId="0" fontId="11" fillId="0" borderId="16" xfId="0" applyFont="1" applyBorder="1" applyAlignment="1">
      <alignment horizontal="center" vertical="center"/>
    </xf>
    <xf numFmtId="0" fontId="8" fillId="3" borderId="0" xfId="0" applyFont="1" applyFill="1"/>
    <xf numFmtId="0" fontId="8" fillId="0" borderId="0" xfId="0" applyFont="1"/>
    <xf numFmtId="0" fontId="8" fillId="0" borderId="33" xfId="0" applyFont="1" applyBorder="1" applyAlignment="1"/>
    <xf numFmtId="0" fontId="11" fillId="3" borderId="14" xfId="0" applyFont="1" applyFill="1" applyBorder="1" applyAlignment="1">
      <alignment horizontal="center" vertical="center"/>
    </xf>
    <xf numFmtId="0" fontId="13" fillId="2" borderId="0" xfId="0" applyFont="1" applyFill="1" applyAlignment="1">
      <alignment horizontal="left"/>
    </xf>
    <xf numFmtId="0" fontId="8" fillId="2" borderId="0" xfId="0" applyFont="1" applyFill="1" applyAlignment="1">
      <alignment horizontal="left"/>
    </xf>
    <xf numFmtId="0" fontId="8" fillId="3" borderId="2" xfId="0" applyFont="1" applyFill="1" applyBorder="1" applyAlignment="1"/>
    <xf numFmtId="0" fontId="8" fillId="3" borderId="0" xfId="1" applyFont="1" applyFill="1"/>
    <xf numFmtId="0" fontId="8" fillId="0" borderId="0" xfId="1" applyFont="1"/>
    <xf numFmtId="0" fontId="8" fillId="0" borderId="2" xfId="0" applyFont="1" applyBorder="1"/>
    <xf numFmtId="0" fontId="8" fillId="3" borderId="0" xfId="0" applyFont="1" applyFill="1" applyBorder="1" applyAlignment="1">
      <alignment horizontal="left" vertical="top"/>
    </xf>
    <xf numFmtId="0" fontId="8" fillId="0" borderId="3" xfId="0" applyFont="1" applyBorder="1" applyAlignment="1">
      <alignment horizontal="center" vertical="center"/>
    </xf>
    <xf numFmtId="0" fontId="14" fillId="6" borderId="28" xfId="1" applyFont="1" applyFill="1" applyBorder="1"/>
    <xf numFmtId="0" fontId="16" fillId="3" borderId="0" xfId="0" applyFont="1" applyFill="1"/>
    <xf numFmtId="0" fontId="16" fillId="0" borderId="0" xfId="0" applyFont="1"/>
    <xf numFmtId="0" fontId="17" fillId="0" borderId="16" xfId="0" applyFont="1" applyBorder="1" applyAlignment="1">
      <alignment horizontal="center" vertical="center"/>
    </xf>
    <xf numFmtId="0" fontId="8" fillId="3" borderId="0" xfId="0" applyFont="1" applyFill="1" applyAlignment="1">
      <alignment horizontal="justify"/>
    </xf>
    <xf numFmtId="0" fontId="14" fillId="6" borderId="36" xfId="1" applyFont="1" applyFill="1" applyBorder="1"/>
    <xf numFmtId="0" fontId="11" fillId="0" borderId="13" xfId="1" applyFont="1" applyFill="1" applyBorder="1" applyAlignment="1"/>
    <xf numFmtId="0" fontId="8" fillId="0" borderId="14" xfId="0" applyFont="1" applyBorder="1" applyAlignment="1">
      <alignment vertical="center"/>
    </xf>
    <xf numFmtId="0" fontId="8" fillId="8" borderId="0" xfId="0" applyFont="1" applyFill="1" applyAlignment="1">
      <alignment horizontal="left"/>
    </xf>
    <xf numFmtId="0" fontId="14" fillId="6" borderId="29" xfId="1" applyFont="1" applyFill="1" applyBorder="1"/>
    <xf numFmtId="0" fontId="8" fillId="3" borderId="29" xfId="0" applyFont="1" applyFill="1" applyBorder="1" applyAlignment="1"/>
    <xf numFmtId="0" fontId="11" fillId="3" borderId="2" xfId="0" applyFont="1" applyFill="1" applyBorder="1" applyAlignment="1">
      <alignment horizontal="center" vertical="center"/>
    </xf>
    <xf numFmtId="0" fontId="8" fillId="0" borderId="29" xfId="0" applyFont="1" applyBorder="1" applyAlignment="1"/>
    <xf numFmtId="0" fontId="8" fillId="0" borderId="0" xfId="0" applyFont="1" applyFill="1" applyAlignment="1">
      <alignment horizontal="left"/>
    </xf>
    <xf numFmtId="0" fontId="16" fillId="0" borderId="33" xfId="0" applyFont="1" applyBorder="1" applyAlignment="1">
      <alignment vertical="center"/>
    </xf>
    <xf numFmtId="0" fontId="16" fillId="0" borderId="14" xfId="0" applyFont="1" applyBorder="1" applyAlignment="1">
      <alignment vertical="center"/>
    </xf>
    <xf numFmtId="0" fontId="8" fillId="0" borderId="0" xfId="0" applyFont="1" applyFill="1"/>
    <xf numFmtId="0" fontId="20" fillId="3" borderId="0" xfId="0" applyFont="1" applyFill="1" applyAlignment="1">
      <alignment horizontal="left"/>
    </xf>
    <xf numFmtId="0" fontId="0" fillId="2" borderId="0" xfId="0" applyFill="1" applyBorder="1"/>
    <xf numFmtId="0" fontId="8" fillId="0" borderId="0" xfId="0" applyFont="1" applyBorder="1" applyAlignment="1">
      <alignment vertical="top" wrapText="1"/>
    </xf>
    <xf numFmtId="0" fontId="0" fillId="3" borderId="0" xfId="0" applyFill="1" applyBorder="1"/>
    <xf numFmtId="0" fontId="22" fillId="2" borderId="0" xfId="1" applyFont="1" applyFill="1" applyProtection="1"/>
    <xf numFmtId="0" fontId="8" fillId="3" borderId="41" xfId="0" applyFont="1" applyFill="1" applyBorder="1"/>
    <xf numFmtId="0" fontId="8" fillId="3" borderId="5" xfId="0" applyFont="1" applyFill="1" applyBorder="1"/>
    <xf numFmtId="0" fontId="8" fillId="3" borderId="8" xfId="0" applyFont="1" applyFill="1" applyBorder="1"/>
    <xf numFmtId="0" fontId="11" fillId="3" borderId="39" xfId="0" applyFont="1" applyFill="1" applyBorder="1"/>
    <xf numFmtId="0" fontId="23" fillId="0" borderId="2" xfId="0" applyFont="1" applyBorder="1"/>
    <xf numFmtId="0" fontId="9" fillId="5" borderId="52" xfId="0" applyFont="1" applyFill="1" applyBorder="1" applyAlignment="1" applyProtection="1">
      <alignment vertical="top" wrapText="1"/>
      <protection locked="0"/>
    </xf>
    <xf numFmtId="0" fontId="9" fillId="5" borderId="53" xfId="0" applyFont="1" applyFill="1" applyBorder="1" applyAlignment="1" applyProtection="1">
      <alignment vertical="top" wrapText="1"/>
      <protection locked="0"/>
    </xf>
    <xf numFmtId="0" fontId="23" fillId="0" borderId="14" xfId="0" applyFont="1" applyBorder="1" applyAlignment="1">
      <alignment horizontal="center" vertical="center" wrapText="1"/>
    </xf>
    <xf numFmtId="0" fontId="8" fillId="3" borderId="0" xfId="0" applyFont="1" applyFill="1" applyAlignment="1">
      <alignment horizontal="left"/>
    </xf>
    <xf numFmtId="0" fontId="8" fillId="0" borderId="32" xfId="0" applyFont="1" applyBorder="1" applyAlignment="1"/>
    <xf numFmtId="0" fontId="0" fillId="0" borderId="45" xfId="0" applyBorder="1" applyAlignment="1">
      <alignment vertical="top" wrapText="1"/>
    </xf>
    <xf numFmtId="9" fontId="0" fillId="0" borderId="19" xfId="3" applyFont="1" applyBorder="1" applyAlignment="1">
      <alignment horizontal="center" vertical="center"/>
    </xf>
    <xf numFmtId="0" fontId="2" fillId="0" borderId="28" xfId="0" applyFont="1" applyBorder="1" applyAlignment="1">
      <alignment vertical="top"/>
    </xf>
    <xf numFmtId="0" fontId="2" fillId="0" borderId="55" xfId="0" applyFont="1" applyBorder="1" applyAlignment="1">
      <alignment vertical="top" wrapText="1"/>
    </xf>
    <xf numFmtId="9" fontId="0" fillId="0" borderId="42" xfId="3" applyFont="1" applyBorder="1" applyAlignment="1">
      <alignment horizontal="center" vertical="center"/>
    </xf>
    <xf numFmtId="9" fontId="0" fillId="0" borderId="20" xfId="3" applyFont="1" applyBorder="1" applyAlignment="1">
      <alignment horizontal="center" vertical="center"/>
    </xf>
    <xf numFmtId="164" fontId="9" fillId="5" borderId="54" xfId="6" applyFont="1" applyFill="1" applyBorder="1" applyAlignment="1" applyProtection="1">
      <alignment vertical="top" wrapText="1"/>
      <protection locked="0"/>
    </xf>
    <xf numFmtId="0" fontId="0" fillId="0" borderId="31" xfId="0" applyBorder="1" applyAlignment="1"/>
    <xf numFmtId="0" fontId="11" fillId="0" borderId="34" xfId="0" applyFont="1" applyBorder="1" applyAlignment="1">
      <alignment horizontal="center" vertical="center"/>
    </xf>
    <xf numFmtId="0" fontId="0" fillId="3" borderId="0" xfId="0" applyFill="1" applyAlignment="1">
      <alignment horizontal="left" vertical="top"/>
    </xf>
    <xf numFmtId="0" fontId="0" fillId="3" borderId="0" xfId="0" applyFill="1" applyAlignment="1">
      <alignment horizontal="center" vertical="center"/>
    </xf>
    <xf numFmtId="0" fontId="8" fillId="0" borderId="1" xfId="0" applyFont="1" applyBorder="1" applyAlignment="1"/>
    <xf numFmtId="0" fontId="14" fillId="6" borderId="29" xfId="1" applyFont="1" applyFill="1" applyBorder="1" applyAlignment="1">
      <alignment horizontal="left" vertical="top"/>
    </xf>
    <xf numFmtId="0" fontId="9" fillId="0" borderId="29" xfId="0" applyFont="1" applyBorder="1" applyAlignment="1">
      <alignment horizontal="left" vertical="top" wrapText="1"/>
    </xf>
    <xf numFmtId="0" fontId="8" fillId="0" borderId="34" xfId="0" applyFont="1" applyBorder="1" applyAlignment="1">
      <alignment vertical="top"/>
    </xf>
    <xf numFmtId="0" fontId="27" fillId="0" borderId="0" xfId="0" applyFont="1" applyFill="1" applyAlignment="1">
      <alignment horizontal="left"/>
    </xf>
    <xf numFmtId="0" fontId="0" fillId="0" borderId="19" xfId="0" applyBorder="1" applyAlignment="1">
      <alignment horizontal="center" vertical="center"/>
    </xf>
    <xf numFmtId="0" fontId="0" fillId="0" borderId="26" xfId="0" applyBorder="1"/>
    <xf numFmtId="0" fontId="0" fillId="0" borderId="42" xfId="0" applyBorder="1" applyAlignment="1">
      <alignment horizontal="center" vertical="center"/>
    </xf>
    <xf numFmtId="0" fontId="0" fillId="0" borderId="27" xfId="0" applyBorder="1" applyAlignment="1">
      <alignment horizontal="center" vertical="center"/>
    </xf>
    <xf numFmtId="0" fontId="0" fillId="0" borderId="6" xfId="0" applyBorder="1"/>
    <xf numFmtId="0" fontId="0" fillId="0" borderId="7" xfId="0" applyBorder="1" applyAlignment="1">
      <alignment horizontal="center" vertical="center"/>
    </xf>
    <xf numFmtId="0" fontId="0" fillId="0" borderId="9" xfId="0" applyBorder="1"/>
    <xf numFmtId="0" fontId="0" fillId="0" borderId="20" xfId="0" applyBorder="1" applyAlignment="1">
      <alignment horizontal="center" vertical="center"/>
    </xf>
    <xf numFmtId="0" fontId="0" fillId="0" borderId="10" xfId="0" applyBorder="1" applyAlignment="1">
      <alignment horizontal="center" vertical="center"/>
    </xf>
    <xf numFmtId="0" fontId="25" fillId="0" borderId="19" xfId="0" applyFont="1" applyBorder="1" applyAlignment="1">
      <alignment horizontal="center" vertical="center" wrapText="1"/>
    </xf>
    <xf numFmtId="0" fontId="25" fillId="0" borderId="7" xfId="0" applyFont="1" applyBorder="1" applyAlignment="1">
      <alignment horizontal="center" vertical="center" wrapText="1"/>
    </xf>
    <xf numFmtId="0" fontId="0" fillId="0" borderId="6" xfId="0" applyBorder="1" applyAlignment="1">
      <alignment wrapText="1"/>
    </xf>
    <xf numFmtId="9" fontId="0" fillId="0" borderId="0" xfId="3" applyFont="1"/>
    <xf numFmtId="0" fontId="0" fillId="0" borderId="41" xfId="0" applyBorder="1"/>
    <xf numFmtId="0" fontId="0" fillId="0" borderId="5" xfId="0" applyBorder="1"/>
    <xf numFmtId="0" fontId="0" fillId="0" borderId="8" xfId="0" applyBorder="1"/>
    <xf numFmtId="0" fontId="0" fillId="0" borderId="26" xfId="0" applyBorder="1" applyAlignment="1">
      <alignment horizontal="center" vertical="center"/>
    </xf>
    <xf numFmtId="0" fontId="25" fillId="0" borderId="6"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10" borderId="27" xfId="0" applyFill="1" applyBorder="1" applyAlignment="1">
      <alignment horizontal="center" vertical="center"/>
    </xf>
    <xf numFmtId="0" fontId="25" fillId="10" borderId="7" xfId="0" applyFont="1" applyFill="1" applyBorder="1" applyAlignment="1">
      <alignment horizontal="center" vertical="center" wrapText="1"/>
    </xf>
    <xf numFmtId="0" fontId="0" fillId="10" borderId="7" xfId="0" applyFill="1" applyBorder="1" applyAlignment="1">
      <alignment horizontal="center" vertical="center"/>
    </xf>
    <xf numFmtId="0" fontId="0" fillId="10" borderId="10" xfId="0" applyFill="1" applyBorder="1" applyAlignment="1">
      <alignment horizontal="center" vertical="center"/>
    </xf>
    <xf numFmtId="0" fontId="0" fillId="10" borderId="42" xfId="0" applyFill="1" applyBorder="1" applyAlignment="1">
      <alignment horizontal="center" vertical="center"/>
    </xf>
    <xf numFmtId="0" fontId="25" fillId="10" borderId="19" xfId="0" applyFont="1" applyFill="1" applyBorder="1" applyAlignment="1">
      <alignment horizontal="center" vertical="center" wrapText="1"/>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4" fillId="3" borderId="0" xfId="1" applyFont="1" applyFill="1" applyProtection="1"/>
    <xf numFmtId="0" fontId="22" fillId="3" borderId="0" xfId="1" applyFont="1" applyFill="1" applyProtection="1"/>
    <xf numFmtId="9" fontId="22" fillId="3" borderId="0" xfId="3" applyFont="1" applyFill="1" applyProtection="1"/>
    <xf numFmtId="0" fontId="0" fillId="3" borderId="0" xfId="0" applyFill="1" applyBorder="1" applyAlignment="1">
      <alignment vertical="top"/>
    </xf>
    <xf numFmtId="0" fontId="11" fillId="0" borderId="39" xfId="0" applyFont="1" applyBorder="1" applyAlignment="1">
      <alignment horizontal="center" vertical="center" wrapText="1"/>
    </xf>
    <xf numFmtId="0" fontId="9" fillId="0" borderId="34" xfId="0" applyFont="1" applyBorder="1" applyAlignment="1">
      <alignment horizontal="left" vertical="top" wrapText="1"/>
    </xf>
    <xf numFmtId="0" fontId="28" fillId="0" borderId="30" xfId="0" applyFont="1" applyBorder="1" applyAlignment="1"/>
    <xf numFmtId="0" fontId="8" fillId="0" borderId="39" xfId="1" applyFont="1" applyBorder="1" applyAlignment="1">
      <alignment vertical="top"/>
    </xf>
    <xf numFmtId="0" fontId="0" fillId="3" borderId="5" xfId="0" applyFill="1" applyBorder="1"/>
    <xf numFmtId="9" fontId="0" fillId="3" borderId="0" xfId="0" applyNumberFormat="1" applyFill="1" applyBorder="1"/>
    <xf numFmtId="9" fontId="0" fillId="0" borderId="19" xfId="3" applyFont="1" applyBorder="1"/>
    <xf numFmtId="9" fontId="0" fillId="0" borderId="7" xfId="3" applyFont="1" applyBorder="1"/>
    <xf numFmtId="0" fontId="0" fillId="0" borderId="28" xfId="0" applyBorder="1"/>
    <xf numFmtId="0" fontId="0" fillId="0" borderId="55" xfId="0" applyBorder="1"/>
    <xf numFmtId="0" fontId="0" fillId="0" borderId="45" xfId="0" applyBorder="1"/>
    <xf numFmtId="0" fontId="0" fillId="0" borderId="23" xfId="0" applyBorder="1"/>
    <xf numFmtId="9" fontId="0" fillId="0" borderId="35" xfId="0" applyNumberFormat="1" applyBorder="1"/>
    <xf numFmtId="9" fontId="0" fillId="0" borderId="42" xfId="3" applyFont="1" applyBorder="1"/>
    <xf numFmtId="9" fontId="0" fillId="0" borderId="27" xfId="3" applyFont="1" applyBorder="1"/>
    <xf numFmtId="9" fontId="0" fillId="0" borderId="20" xfId="3" applyFont="1" applyBorder="1"/>
    <xf numFmtId="9" fontId="0" fillId="0" borderId="10" xfId="3" applyFont="1" applyBorder="1"/>
    <xf numFmtId="0" fontId="2" fillId="0" borderId="19" xfId="0" applyFont="1" applyBorder="1"/>
    <xf numFmtId="0" fontId="2" fillId="0" borderId="26" xfId="0" applyFont="1" applyBorder="1"/>
    <xf numFmtId="0" fontId="2" fillId="0" borderId="42" xfId="0" applyFont="1" applyBorder="1"/>
    <xf numFmtId="0" fontId="2" fillId="0" borderId="27" xfId="0" applyFont="1" applyBorder="1"/>
    <xf numFmtId="0" fontId="2" fillId="0" borderId="6" xfId="0" applyFont="1" applyBorder="1"/>
    <xf numFmtId="0" fontId="2" fillId="0" borderId="7" xfId="0" applyFont="1" applyBorder="1"/>
    <xf numFmtId="9" fontId="29" fillId="0" borderId="11" xfId="3" applyFont="1" applyBorder="1" applyAlignment="1">
      <alignment vertical="top"/>
    </xf>
    <xf numFmtId="9" fontId="0" fillId="0" borderId="0" xfId="3" applyFont="1" applyAlignment="1">
      <alignment horizontal="center" vertical="center"/>
    </xf>
    <xf numFmtId="0" fontId="0" fillId="0" borderId="0" xfId="0" applyFill="1" applyBorder="1"/>
    <xf numFmtId="165" fontId="0" fillId="0" borderId="0" xfId="0" applyNumberFormat="1"/>
    <xf numFmtId="0" fontId="4" fillId="0" borderId="0" xfId="1" applyFont="1" applyFill="1" applyProtection="1"/>
    <xf numFmtId="0" fontId="0" fillId="3" borderId="8" xfId="0" applyFill="1" applyBorder="1"/>
    <xf numFmtId="0" fontId="0" fillId="0" borderId="0" xfId="0" applyFill="1"/>
    <xf numFmtId="0" fontId="2" fillId="0" borderId="34" xfId="1" applyFont="1" applyFill="1" applyBorder="1" applyAlignment="1" applyProtection="1"/>
    <xf numFmtId="0" fontId="2" fillId="0" borderId="31" xfId="0" applyFont="1" applyFill="1" applyBorder="1" applyAlignment="1">
      <alignment horizontal="center"/>
    </xf>
    <xf numFmtId="0" fontId="2" fillId="0" borderId="34" xfId="0" applyFont="1" applyFill="1" applyBorder="1" applyAlignment="1">
      <alignment horizontal="center"/>
    </xf>
    <xf numFmtId="0" fontId="4" fillId="0" borderId="0" xfId="1" applyFont="1" applyFill="1" applyAlignment="1" applyProtection="1"/>
    <xf numFmtId="0" fontId="22" fillId="0" borderId="0" xfId="1" applyFont="1" applyFill="1" applyAlignment="1" applyProtection="1"/>
    <xf numFmtId="0" fontId="4" fillId="0" borderId="69" xfId="1" applyFont="1" applyFill="1" applyBorder="1" applyAlignment="1" applyProtection="1"/>
    <xf numFmtId="0" fontId="4" fillId="0" borderId="53" xfId="1" applyFont="1" applyFill="1" applyBorder="1" applyAlignment="1" applyProtection="1"/>
    <xf numFmtId="0" fontId="4" fillId="0" borderId="47" xfId="1" applyFont="1" applyFill="1" applyBorder="1" applyAlignment="1" applyProtection="1">
      <alignment horizontal="center" vertical="center"/>
    </xf>
    <xf numFmtId="0" fontId="2" fillId="0" borderId="29" xfId="1" applyFont="1" applyFill="1" applyBorder="1" applyAlignment="1" applyProtection="1"/>
    <xf numFmtId="0" fontId="2" fillId="0" borderId="33"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4" fillId="0" borderId="41" xfId="1" applyFont="1" applyFill="1" applyBorder="1" applyAlignment="1" applyProtection="1"/>
    <xf numFmtId="0" fontId="4" fillId="0" borderId="52" xfId="1" applyFont="1" applyFill="1" applyBorder="1" applyAlignment="1" applyProtection="1">
      <alignment horizontal="center" vertical="center"/>
    </xf>
    <xf numFmtId="0" fontId="4" fillId="0" borderId="68" xfId="1" applyFont="1" applyFill="1" applyBorder="1" applyAlignment="1" applyProtection="1">
      <alignment horizontal="center" vertical="center"/>
    </xf>
    <xf numFmtId="0" fontId="4" fillId="0" borderId="5" xfId="1" applyFont="1" applyFill="1" applyBorder="1" applyAlignment="1" applyProtection="1"/>
    <xf numFmtId="0" fontId="4" fillId="0" borderId="53" xfId="1" applyFont="1" applyFill="1" applyBorder="1" applyAlignment="1" applyProtection="1">
      <alignment horizontal="center" vertical="center"/>
    </xf>
    <xf numFmtId="0" fontId="0" fillId="0" borderId="0" xfId="0" applyBorder="1" applyAlignment="1">
      <alignment horizontal="center" vertical="center"/>
    </xf>
    <xf numFmtId="0" fontId="25" fillId="0" borderId="0" xfId="0" applyFont="1" applyBorder="1" applyAlignment="1">
      <alignment horizontal="center" vertical="center" wrapText="1"/>
    </xf>
    <xf numFmtId="0" fontId="4" fillId="0" borderId="19" xfId="1" applyFont="1" applyBorder="1" applyAlignment="1" applyProtection="1">
      <alignment horizontal="center" vertical="center"/>
    </xf>
    <xf numFmtId="0" fontId="11" fillId="0" borderId="74"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77" xfId="0" applyFont="1" applyBorder="1" applyAlignment="1">
      <alignment horizontal="center" vertical="center" wrapText="1"/>
    </xf>
    <xf numFmtId="0" fontId="4" fillId="0" borderId="48" xfId="1" applyFont="1" applyBorder="1" applyAlignment="1" applyProtection="1">
      <alignment horizontal="center" vertical="center"/>
    </xf>
    <xf numFmtId="0" fontId="4" fillId="0" borderId="51" xfId="1" applyFont="1" applyBorder="1" applyAlignment="1" applyProtection="1">
      <alignment horizontal="center" vertical="center"/>
    </xf>
    <xf numFmtId="0" fontId="8" fillId="3" borderId="71" xfId="0" applyFont="1" applyFill="1" applyBorder="1"/>
    <xf numFmtId="9" fontId="0" fillId="3" borderId="26" xfId="3" applyFont="1" applyFill="1" applyBorder="1" applyAlignment="1">
      <alignment horizontal="center" vertical="center"/>
    </xf>
    <xf numFmtId="9" fontId="0" fillId="3" borderId="42" xfId="3" applyFont="1" applyFill="1" applyBorder="1" applyAlignment="1">
      <alignment horizontal="center" vertical="center"/>
    </xf>
    <xf numFmtId="9" fontId="0" fillId="3" borderId="27" xfId="3" applyFont="1" applyFill="1" applyBorder="1" applyAlignment="1">
      <alignment horizontal="center" vertical="center"/>
    </xf>
    <xf numFmtId="9" fontId="0" fillId="3" borderId="6" xfId="3" applyFont="1" applyFill="1" applyBorder="1" applyAlignment="1">
      <alignment horizontal="center" vertical="center"/>
    </xf>
    <xf numFmtId="9" fontId="0" fillId="3" borderId="19" xfId="3" applyFont="1" applyFill="1" applyBorder="1" applyAlignment="1">
      <alignment horizontal="center" vertical="center"/>
    </xf>
    <xf numFmtId="9" fontId="0" fillId="3" borderId="9" xfId="3" applyFont="1" applyFill="1" applyBorder="1" applyAlignment="1">
      <alignment horizontal="center" vertical="center"/>
    </xf>
    <xf numFmtId="9" fontId="0" fillId="3" borderId="20" xfId="3" applyFont="1" applyFill="1" applyBorder="1" applyAlignment="1">
      <alignment horizontal="center" vertical="center"/>
    </xf>
    <xf numFmtId="0" fontId="4" fillId="0" borderId="0" xfId="1" applyFont="1" applyFill="1" applyBorder="1" applyAlignment="1" applyProtection="1"/>
    <xf numFmtId="9" fontId="2" fillId="0" borderId="9" xfId="3" applyFont="1" applyFill="1" applyBorder="1" applyAlignment="1">
      <alignment horizontal="center"/>
    </xf>
    <xf numFmtId="0" fontId="36" fillId="0" borderId="33" xfId="0" applyFont="1" applyBorder="1" applyAlignment="1">
      <alignment horizontal="left" vertical="top"/>
    </xf>
    <xf numFmtId="0" fontId="36" fillId="0" borderId="14" xfId="0" applyFont="1" applyBorder="1" applyAlignment="1">
      <alignment horizontal="left" vertical="top"/>
    </xf>
    <xf numFmtId="0" fontId="8" fillId="0" borderId="14" xfId="0" applyFont="1" applyBorder="1" applyAlignment="1">
      <alignment horizontal="left" vertical="top"/>
    </xf>
    <xf numFmtId="0" fontId="37" fillId="11" borderId="29" xfId="0" applyFont="1" applyFill="1" applyBorder="1"/>
    <xf numFmtId="0" fontId="38" fillId="0" borderId="25" xfId="0" applyFont="1" applyBorder="1" applyAlignment="1">
      <alignment vertical="center"/>
    </xf>
    <xf numFmtId="0" fontId="36" fillId="9" borderId="29" xfId="0" applyFont="1" applyFill="1" applyBorder="1"/>
    <xf numFmtId="0" fontId="38" fillId="0" borderId="3" xfId="0" applyFont="1" applyBorder="1" applyAlignment="1">
      <alignment vertical="center"/>
    </xf>
    <xf numFmtId="0" fontId="36" fillId="9" borderId="2" xfId="0" applyFont="1" applyFill="1" applyBorder="1"/>
    <xf numFmtId="0" fontId="36" fillId="0" borderId="34" xfId="0" applyFont="1" applyBorder="1" applyAlignment="1">
      <alignment vertical="top"/>
    </xf>
    <xf numFmtId="0" fontId="35" fillId="0" borderId="31" xfId="0" applyFont="1" applyBorder="1" applyAlignment="1">
      <alignment vertical="top" wrapText="1"/>
    </xf>
    <xf numFmtId="0" fontId="35" fillId="9" borderId="2" xfId="0" applyFont="1" applyFill="1" applyBorder="1" applyAlignment="1">
      <alignment horizontal="center" vertical="center"/>
    </xf>
    <xf numFmtId="0" fontId="2" fillId="0" borderId="30" xfId="0" applyFont="1" applyFill="1" applyBorder="1" applyAlignment="1">
      <alignment horizontal="center"/>
    </xf>
    <xf numFmtId="0" fontId="4" fillId="0" borderId="57" xfId="1" applyFont="1" applyFill="1" applyBorder="1" applyAlignment="1" applyProtection="1">
      <alignment horizontal="center" vertical="center"/>
    </xf>
    <xf numFmtId="0" fontId="2" fillId="0" borderId="36" xfId="1" applyFont="1" applyFill="1" applyBorder="1" applyAlignment="1" applyProtection="1"/>
    <xf numFmtId="0" fontId="2" fillId="0" borderId="37" xfId="1" applyFont="1" applyFill="1" applyBorder="1" applyAlignment="1" applyProtection="1">
      <alignment horizontal="center" vertical="center"/>
    </xf>
    <xf numFmtId="0" fontId="26" fillId="0" borderId="0" xfId="1" applyFont="1" applyFill="1" applyBorder="1" applyAlignment="1" applyProtection="1"/>
    <xf numFmtId="0" fontId="4" fillId="0" borderId="0"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4" fillId="0" borderId="41"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71" xfId="1" applyFont="1" applyFill="1" applyBorder="1" applyAlignment="1" applyProtection="1"/>
    <xf numFmtId="0" fontId="4" fillId="0" borderId="78" xfId="1" applyFont="1" applyFill="1" applyBorder="1" applyAlignment="1" applyProtection="1">
      <alignment horizontal="center" vertical="center"/>
    </xf>
    <xf numFmtId="0" fontId="4" fillId="0" borderId="71" xfId="1" applyFont="1" applyFill="1" applyBorder="1" applyAlignment="1" applyProtection="1">
      <alignment horizontal="center" vertical="center"/>
    </xf>
    <xf numFmtId="0" fontId="26" fillId="0" borderId="30" xfId="1" applyFont="1" applyFill="1" applyBorder="1" applyAlignment="1" applyProtection="1"/>
    <xf numFmtId="0" fontId="4" fillId="0" borderId="34" xfId="1" applyFont="1" applyFill="1" applyBorder="1" applyAlignment="1" applyProtection="1">
      <alignment horizontal="center" vertical="center"/>
    </xf>
    <xf numFmtId="0" fontId="4" fillId="0" borderId="30" xfId="1" applyFont="1" applyFill="1" applyBorder="1" applyAlignment="1" applyProtection="1">
      <alignment horizontal="center" vertical="center"/>
    </xf>
    <xf numFmtId="0" fontId="2" fillId="0" borderId="69" xfId="1" applyFont="1" applyFill="1" applyBorder="1" applyAlignment="1" applyProtection="1">
      <alignment horizontal="center"/>
    </xf>
    <xf numFmtId="0" fontId="4" fillId="10" borderId="47" xfId="1" applyFont="1" applyFill="1" applyBorder="1" applyAlignment="1" applyProtection="1">
      <alignment horizontal="center" vertical="center"/>
    </xf>
    <xf numFmtId="0" fontId="4" fillId="10" borderId="57" xfId="1" applyFont="1" applyFill="1" applyBorder="1" applyAlignment="1" applyProtection="1">
      <alignment horizontal="center" vertical="center"/>
    </xf>
    <xf numFmtId="0" fontId="4" fillId="10" borderId="53" xfId="1" applyFont="1" applyFill="1" applyBorder="1" applyAlignment="1" applyProtection="1">
      <alignment horizontal="center" vertical="center"/>
    </xf>
    <xf numFmtId="9" fontId="0" fillId="10" borderId="19" xfId="3" applyFont="1" applyFill="1" applyBorder="1"/>
    <xf numFmtId="9" fontId="0" fillId="10" borderId="20" xfId="3" applyFont="1" applyFill="1" applyBorder="1"/>
    <xf numFmtId="0" fontId="39" fillId="2" borderId="17" xfId="0" applyFont="1" applyFill="1" applyBorder="1" applyAlignment="1">
      <alignment horizontal="center" vertical="center"/>
    </xf>
    <xf numFmtId="0" fontId="39" fillId="2" borderId="40" xfId="0" applyFont="1"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14" xfId="0" applyFill="1" applyBorder="1" applyAlignment="1">
      <alignment horizontal="center" vertical="center"/>
    </xf>
    <xf numFmtId="0" fontId="0" fillId="3" borderId="14" xfId="0" applyFill="1" applyBorder="1" applyAlignment="1">
      <alignment horizontal="center" vertical="center"/>
    </xf>
    <xf numFmtId="0" fontId="0" fillId="3" borderId="24" xfId="0" applyFill="1" applyBorder="1" applyAlignment="1">
      <alignment horizontal="center" vertical="center"/>
    </xf>
    <xf numFmtId="0" fontId="39" fillId="9" borderId="17" xfId="0" applyFont="1" applyFill="1" applyBorder="1" applyAlignment="1">
      <alignment horizontal="center" vertical="center"/>
    </xf>
    <xf numFmtId="0" fontId="16" fillId="0" borderId="14" xfId="0" applyFont="1" applyFill="1" applyBorder="1" applyAlignment="1">
      <alignment vertical="center"/>
    </xf>
    <xf numFmtId="0" fontId="8" fillId="0" borderId="0" xfId="1" applyFont="1" applyFill="1"/>
    <xf numFmtId="0" fontId="38" fillId="0" borderId="3" xfId="0" applyFont="1" applyFill="1" applyBorder="1" applyAlignment="1">
      <alignment vertical="center"/>
    </xf>
    <xf numFmtId="0" fontId="36" fillId="0" borderId="33" xfId="0" applyFont="1" applyBorder="1" applyAlignment="1"/>
    <xf numFmtId="0" fontId="36" fillId="0" borderId="14" xfId="0" applyFont="1" applyBorder="1" applyAlignment="1"/>
    <xf numFmtId="0" fontId="0" fillId="0" borderId="14" xfId="0" applyBorder="1" applyAlignment="1"/>
    <xf numFmtId="0" fontId="0" fillId="0" borderId="24" xfId="0" applyBorder="1" applyAlignment="1"/>
    <xf numFmtId="0" fontId="9" fillId="0" borderId="34" xfId="0" applyFont="1" applyBorder="1" applyAlignment="1"/>
    <xf numFmtId="0" fontId="8" fillId="0" borderId="2" xfId="1" applyFont="1" applyBorder="1" applyAlignment="1">
      <alignment vertical="top"/>
    </xf>
    <xf numFmtId="0" fontId="0" fillId="0" borderId="71" xfId="1" applyFont="1" applyFill="1" applyBorder="1" applyAlignment="1" applyProtection="1"/>
    <xf numFmtId="0" fontId="40" fillId="0" borderId="30" xfId="0" applyFont="1" applyBorder="1" applyAlignment="1">
      <alignment horizontal="center" vertical="center"/>
    </xf>
    <xf numFmtId="0" fontId="39" fillId="0" borderId="18" xfId="1" applyFont="1" applyFill="1" applyBorder="1" applyAlignment="1" applyProtection="1">
      <alignment horizontal="center" vertical="center"/>
    </xf>
    <xf numFmtId="0" fontId="0" fillId="0" borderId="19" xfId="1" applyFont="1" applyFill="1" applyBorder="1" applyAlignment="1" applyProtection="1"/>
    <xf numFmtId="0" fontId="4" fillId="0" borderId="19" xfId="1" applyFont="1" applyFill="1" applyBorder="1" applyAlignment="1" applyProtection="1"/>
    <xf numFmtId="0" fontId="2" fillId="0" borderId="19" xfId="1" applyFont="1" applyFill="1" applyBorder="1" applyProtection="1"/>
    <xf numFmtId="0" fontId="42" fillId="3" borderId="0" xfId="1" applyFont="1" applyFill="1"/>
    <xf numFmtId="0" fontId="8" fillId="0" borderId="33"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xf numFmtId="0" fontId="17" fillId="0" borderId="34" xfId="0" applyFont="1" applyBorder="1" applyAlignment="1">
      <alignment horizontal="center" vertical="center"/>
    </xf>
    <xf numFmtId="0" fontId="8" fillId="0" borderId="33" xfId="0" applyFont="1" applyBorder="1" applyAlignment="1"/>
    <xf numFmtId="0" fontId="9" fillId="0" borderId="41" xfId="0" applyFont="1" applyFill="1" applyBorder="1"/>
    <xf numFmtId="0" fontId="9" fillId="3" borderId="5" xfId="0" applyFont="1" applyFill="1" applyBorder="1"/>
    <xf numFmtId="0" fontId="42" fillId="0" borderId="0" xfId="0" applyFont="1" applyFill="1"/>
    <xf numFmtId="0" fontId="16" fillId="3" borderId="0" xfId="0" applyFont="1" applyFill="1" applyBorder="1"/>
    <xf numFmtId="0" fontId="8" fillId="0" borderId="34" xfId="0" applyFont="1" applyBorder="1" applyAlignment="1">
      <alignment horizontal="center" vertical="center"/>
    </xf>
    <xf numFmtId="0" fontId="8" fillId="3" borderId="0" xfId="0" applyFont="1" applyFill="1" applyBorder="1"/>
    <xf numFmtId="0" fontId="8" fillId="3" borderId="0" xfId="0" applyFont="1" applyFill="1" applyBorder="1" applyAlignment="1">
      <alignment horizontal="left"/>
    </xf>
    <xf numFmtId="0" fontId="2" fillId="0" borderId="34" xfId="0" applyFont="1" applyBorder="1" applyAlignment="1">
      <alignment horizontal="center" vertical="center"/>
    </xf>
    <xf numFmtId="0" fontId="9" fillId="0" borderId="39" xfId="0" applyFont="1" applyBorder="1" applyAlignment="1"/>
    <xf numFmtId="0" fontId="9" fillId="0" borderId="30" xfId="0" applyFont="1" applyBorder="1" applyAlignment="1"/>
    <xf numFmtId="0" fontId="8" fillId="3" borderId="0" xfId="1" applyFont="1" applyFill="1" applyBorder="1"/>
    <xf numFmtId="0" fontId="10" fillId="0" borderId="31" xfId="0" applyFont="1" applyBorder="1" applyAlignment="1">
      <alignment vertical="top" wrapText="1"/>
    </xf>
    <xf numFmtId="0" fontId="11" fillId="0" borderId="29" xfId="0" applyFont="1" applyBorder="1" applyAlignment="1">
      <alignment horizontal="center" vertical="center" wrapText="1"/>
    </xf>
    <xf numFmtId="0" fontId="11" fillId="0" borderId="26" xfId="0" applyFont="1" applyBorder="1" applyAlignment="1">
      <alignment vertical="center"/>
    </xf>
    <xf numFmtId="0" fontId="11" fillId="0" borderId="6" xfId="0" applyFont="1" applyBorder="1" applyAlignment="1">
      <alignment vertical="center"/>
    </xf>
    <xf numFmtId="0" fontId="11" fillId="0" borderId="6" xfId="0" applyFont="1" applyBorder="1" applyAlignment="1">
      <alignment vertical="center" wrapText="1"/>
    </xf>
    <xf numFmtId="0" fontId="11" fillId="0" borderId="9" xfId="0" applyFont="1" applyBorder="1" applyAlignment="1">
      <alignment vertical="center"/>
    </xf>
    <xf numFmtId="0" fontId="0" fillId="3" borderId="0" xfId="0" applyFill="1" applyAlignment="1">
      <alignment vertical="top"/>
    </xf>
    <xf numFmtId="0" fontId="26" fillId="3" borderId="0" xfId="0" applyFont="1" applyFill="1" applyBorder="1" applyAlignment="1">
      <alignment vertical="top"/>
    </xf>
    <xf numFmtId="0" fontId="0" fillId="3" borderId="0" xfId="0" applyFill="1" applyBorder="1" applyAlignment="1">
      <alignment horizontal="center" vertical="center"/>
    </xf>
    <xf numFmtId="0" fontId="42" fillId="3" borderId="0" xfId="0" applyFont="1" applyFill="1" applyBorder="1"/>
    <xf numFmtId="0" fontId="32" fillId="3" borderId="0" xfId="0" applyFont="1" applyFill="1" applyBorder="1" applyAlignment="1">
      <alignment horizontal="left" vertical="center" indent="4"/>
    </xf>
    <xf numFmtId="0" fontId="31" fillId="3" borderId="0" xfId="0" applyFont="1" applyFill="1" applyAlignment="1">
      <alignment horizontal="left" vertical="center" indent="4"/>
    </xf>
    <xf numFmtId="0" fontId="42" fillId="3" borderId="0" xfId="1" applyFont="1" applyFill="1" applyBorder="1"/>
    <xf numFmtId="0" fontId="31" fillId="3" borderId="0" xfId="0" applyFont="1" applyFill="1" applyBorder="1" applyAlignment="1">
      <alignment horizontal="left" vertical="center" indent="4"/>
    </xf>
    <xf numFmtId="0" fontId="34" fillId="3" borderId="0" xfId="0" applyFont="1" applyFill="1" applyBorder="1" applyAlignment="1">
      <alignment horizontal="left" vertical="center" indent="4"/>
    </xf>
    <xf numFmtId="0" fontId="3" fillId="3" borderId="0" xfId="0" applyFont="1" applyFill="1" applyBorder="1" applyAlignment="1">
      <alignment horizontal="left" vertical="center" indent="4"/>
    </xf>
    <xf numFmtId="9" fontId="24" fillId="15" borderId="0" xfId="0" applyNumberFormat="1" applyFont="1" applyFill="1" applyBorder="1"/>
    <xf numFmtId="9" fontId="24" fillId="15" borderId="0" xfId="0" applyNumberFormat="1" applyFont="1" applyFill="1"/>
    <xf numFmtId="0" fontId="24" fillId="15" borderId="0" xfId="0" applyFont="1" applyFill="1"/>
    <xf numFmtId="0" fontId="22" fillId="15" borderId="0" xfId="0" applyFont="1" applyFill="1"/>
    <xf numFmtId="9" fontId="0" fillId="3" borderId="0" xfId="3" applyFont="1" applyFill="1" applyBorder="1"/>
    <xf numFmtId="0" fontId="24" fillId="15" borderId="0" xfId="0" applyFont="1" applyFill="1" applyBorder="1"/>
    <xf numFmtId="0" fontId="20" fillId="3" borderId="0" xfId="0" applyFont="1" applyFill="1" applyBorder="1" applyAlignment="1">
      <alignment horizontal="left"/>
    </xf>
    <xf numFmtId="0" fontId="8" fillId="3" borderId="0" xfId="0" quotePrefix="1" applyFont="1" applyFill="1"/>
    <xf numFmtId="0" fontId="13" fillId="3" borderId="0" xfId="0" applyFont="1" applyFill="1" applyBorder="1" applyAlignment="1">
      <alignment horizontal="left"/>
    </xf>
    <xf numFmtId="167" fontId="0" fillId="2" borderId="0" xfId="0" applyNumberFormat="1" applyFill="1" applyBorder="1"/>
    <xf numFmtId="167" fontId="11" fillId="3" borderId="24" xfId="3" applyNumberFormat="1" applyFont="1" applyFill="1" applyBorder="1" applyAlignment="1">
      <alignment horizontal="center" vertical="center"/>
    </xf>
    <xf numFmtId="0" fontId="0" fillId="3" borderId="0" xfId="1" applyFont="1" applyFill="1" applyProtection="1"/>
    <xf numFmtId="0" fontId="8" fillId="3" borderId="0" xfId="0" applyFont="1" applyFill="1" applyBorder="1" applyAlignment="1">
      <alignment vertical="top" wrapText="1"/>
    </xf>
    <xf numFmtId="0" fontId="2" fillId="3" borderId="0" xfId="1" applyFont="1" applyFill="1" applyBorder="1" applyAlignment="1" applyProtection="1">
      <alignment vertical="center"/>
    </xf>
    <xf numFmtId="0" fontId="0" fillId="0" borderId="0" xfId="0" applyBorder="1"/>
    <xf numFmtId="0" fontId="0" fillId="10" borderId="0" xfId="0" applyFill="1" applyBorder="1" applyAlignment="1">
      <alignment horizontal="center" vertical="center"/>
    </xf>
    <xf numFmtId="0" fontId="45" fillId="3" borderId="17" xfId="0" applyFont="1" applyFill="1" applyBorder="1"/>
    <xf numFmtId="0" fontId="23" fillId="0" borderId="39" xfId="1" applyFont="1" applyBorder="1" applyProtection="1"/>
    <xf numFmtId="0" fontId="4" fillId="3" borderId="0" xfId="1" applyFont="1" applyFill="1" applyBorder="1" applyProtection="1"/>
    <xf numFmtId="9" fontId="2" fillId="0" borderId="7" xfId="3" applyFont="1" applyFill="1" applyBorder="1" applyAlignment="1" applyProtection="1">
      <alignment horizontal="center"/>
    </xf>
    <xf numFmtId="9" fontId="2" fillId="0" borderId="10" xfId="3" applyFont="1" applyFill="1" applyBorder="1" applyAlignment="1" applyProtection="1">
      <alignment horizontal="center"/>
    </xf>
    <xf numFmtId="0" fontId="0" fillId="0" borderId="0" xfId="0" applyFont="1"/>
    <xf numFmtId="0" fontId="23" fillId="0" borderId="30" xfId="1" applyFont="1" applyBorder="1" applyProtection="1"/>
    <xf numFmtId="0" fontId="2" fillId="3" borderId="2" xfId="0" applyFont="1" applyFill="1" applyBorder="1"/>
    <xf numFmtId="0" fontId="45" fillId="3" borderId="0" xfId="0" applyFont="1" applyFill="1" applyBorder="1"/>
    <xf numFmtId="9" fontId="2" fillId="3" borderId="47" xfId="0" applyNumberFormat="1" applyFont="1" applyFill="1" applyBorder="1" applyAlignment="1">
      <alignment horizontal="center" vertical="center"/>
    </xf>
    <xf numFmtId="0" fontId="22" fillId="3" borderId="0" xfId="0" applyFont="1" applyFill="1" applyBorder="1"/>
    <xf numFmtId="0" fontId="22" fillId="3" borderId="0" xfId="0" applyFont="1" applyFill="1"/>
    <xf numFmtId="9" fontId="2" fillId="3" borderId="34" xfId="0" applyNumberFormat="1" applyFont="1" applyFill="1" applyBorder="1" applyAlignment="1">
      <alignment horizontal="center"/>
    </xf>
    <xf numFmtId="0" fontId="0" fillId="3" borderId="41" xfId="0" applyFill="1" applyBorder="1"/>
    <xf numFmtId="9" fontId="2" fillId="3" borderId="68" xfId="0" applyNumberFormat="1" applyFont="1" applyFill="1" applyBorder="1" applyAlignment="1">
      <alignment horizontal="center" vertical="center"/>
    </xf>
    <xf numFmtId="9" fontId="2" fillId="3" borderId="46" xfId="0" applyNumberFormat="1" applyFont="1" applyFill="1" applyBorder="1" applyAlignment="1">
      <alignment horizontal="center" vertical="center"/>
    </xf>
    <xf numFmtId="167" fontId="2" fillId="0" borderId="38" xfId="1" applyNumberFormat="1" applyFont="1" applyFill="1" applyBorder="1" applyAlignment="1" applyProtection="1">
      <alignment horizontal="center" vertical="center"/>
    </xf>
    <xf numFmtId="9" fontId="4" fillId="0" borderId="62" xfId="3" applyFont="1" applyFill="1" applyBorder="1" applyAlignment="1" applyProtection="1">
      <alignment horizontal="center" vertical="center"/>
    </xf>
    <xf numFmtId="9" fontId="0" fillId="0" borderId="69" xfId="3" applyFont="1" applyFill="1" applyBorder="1" applyAlignment="1">
      <alignment horizontal="center" vertical="center"/>
    </xf>
    <xf numFmtId="9" fontId="0" fillId="0" borderId="18" xfId="3" applyFont="1" applyFill="1" applyBorder="1" applyAlignment="1">
      <alignment horizontal="center" vertical="center"/>
    </xf>
    <xf numFmtId="9" fontId="2" fillId="0" borderId="37" xfId="1" applyNumberFormat="1" applyFont="1" applyFill="1" applyBorder="1" applyAlignment="1" applyProtection="1">
      <alignment horizontal="center" vertical="center"/>
    </xf>
    <xf numFmtId="9" fontId="2" fillId="3" borderId="24" xfId="0" applyNumberFormat="1" applyFont="1" applyFill="1" applyBorder="1" applyAlignment="1">
      <alignment horizontal="center"/>
    </xf>
    <xf numFmtId="0" fontId="45" fillId="3" borderId="39" xfId="0" applyFont="1" applyFill="1" applyBorder="1"/>
    <xf numFmtId="0" fontId="45" fillId="3" borderId="0" xfId="0" applyFont="1" applyFill="1" applyBorder="1" applyAlignment="1">
      <alignment horizontal="left" wrapText="1"/>
    </xf>
    <xf numFmtId="0" fontId="45" fillId="3" borderId="0" xfId="0" applyFont="1" applyFill="1" applyBorder="1" applyAlignment="1">
      <alignment wrapText="1"/>
    </xf>
    <xf numFmtId="0" fontId="0" fillId="3" borderId="63" xfId="0" applyFill="1" applyBorder="1"/>
    <xf numFmtId="0" fontId="21" fillId="6" borderId="6" xfId="1" applyFont="1" applyFill="1" applyBorder="1" applyAlignment="1"/>
    <xf numFmtId="9" fontId="2" fillId="3" borderId="14" xfId="0" applyNumberFormat="1" applyFont="1" applyFill="1" applyBorder="1" applyAlignment="1">
      <alignment horizontal="center"/>
    </xf>
    <xf numFmtId="0" fontId="47" fillId="0" borderId="2" xfId="1" applyFont="1" applyFill="1" applyBorder="1" applyAlignment="1"/>
    <xf numFmtId="0" fontId="0" fillId="0" borderId="0" xfId="1" applyFont="1" applyFill="1" applyAlignment="1" applyProtection="1"/>
    <xf numFmtId="9" fontId="4" fillId="0" borderId="0" xfId="1" applyNumberFormat="1" applyFont="1" applyFill="1" applyBorder="1" applyAlignment="1" applyProtection="1"/>
    <xf numFmtId="0" fontId="46" fillId="0" borderId="39" xfId="1" applyFont="1" applyFill="1" applyBorder="1" applyAlignment="1">
      <alignment horizontal="center"/>
    </xf>
    <xf numFmtId="9" fontId="14" fillId="16" borderId="0" xfId="1" applyNumberFormat="1" applyFont="1" applyFill="1" applyBorder="1" applyAlignment="1"/>
    <xf numFmtId="0" fontId="46" fillId="0" borderId="34" xfId="1" applyFont="1" applyFill="1" applyBorder="1" applyAlignment="1">
      <alignment horizontal="center"/>
    </xf>
    <xf numFmtId="0" fontId="2" fillId="0" borderId="39" xfId="1" applyFont="1" applyBorder="1" applyProtection="1"/>
    <xf numFmtId="9" fontId="4" fillId="0" borderId="24" xfId="1" applyNumberFormat="1" applyFont="1" applyBorder="1" applyAlignment="1" applyProtection="1">
      <alignment horizontal="center" vertical="center"/>
    </xf>
    <xf numFmtId="9" fontId="2" fillId="0" borderId="37" xfId="3" applyFont="1" applyFill="1" applyBorder="1" applyAlignment="1" applyProtection="1">
      <alignment horizontal="center" vertical="center"/>
    </xf>
    <xf numFmtId="0" fontId="2" fillId="3" borderId="0" xfId="1" applyFont="1" applyFill="1" applyBorder="1" applyAlignment="1" applyProtection="1"/>
    <xf numFmtId="9" fontId="4" fillId="3" borderId="0" xfId="1" applyNumberFormat="1" applyFont="1" applyFill="1" applyBorder="1" applyAlignment="1" applyProtection="1">
      <alignment horizontal="center" vertical="center"/>
    </xf>
    <xf numFmtId="0" fontId="4" fillId="3" borderId="0" xfId="1" applyFont="1" applyFill="1" applyBorder="1" applyAlignment="1" applyProtection="1">
      <alignment horizontal="center" vertical="center"/>
    </xf>
    <xf numFmtId="9" fontId="0" fillId="3" borderId="7" xfId="3" applyFont="1" applyFill="1" applyBorder="1" applyAlignment="1">
      <alignment horizontal="center" vertical="center"/>
    </xf>
    <xf numFmtId="0" fontId="1" fillId="3" borderId="41" xfId="1" applyFont="1" applyFill="1" applyBorder="1" applyProtection="1"/>
    <xf numFmtId="0" fontId="1" fillId="3" borderId="5" xfId="1" applyFont="1" applyFill="1" applyBorder="1" applyProtection="1"/>
    <xf numFmtId="9" fontId="0" fillId="3" borderId="10" xfId="3" applyFont="1" applyFill="1" applyBorder="1" applyAlignment="1">
      <alignment horizontal="center" vertical="center"/>
    </xf>
    <xf numFmtId="0" fontId="2" fillId="0" borderId="28" xfId="1" applyFont="1" applyBorder="1" applyAlignment="1" applyProtection="1">
      <alignment horizontal="center"/>
    </xf>
    <xf numFmtId="0" fontId="2" fillId="0" borderId="55" xfId="1" applyFont="1" applyBorder="1" applyAlignment="1" applyProtection="1">
      <alignment horizontal="center"/>
    </xf>
    <xf numFmtId="0" fontId="2" fillId="0" borderId="45" xfId="1" applyFont="1" applyBorder="1" applyAlignment="1" applyProtection="1">
      <alignment horizontal="center"/>
    </xf>
    <xf numFmtId="0" fontId="2" fillId="0" borderId="29" xfId="1" applyFont="1" applyBorder="1" applyProtection="1"/>
    <xf numFmtId="0" fontId="1" fillId="3" borderId="8" xfId="1" applyFont="1" applyFill="1" applyBorder="1" applyProtection="1"/>
    <xf numFmtId="0" fontId="4" fillId="0" borderId="7" xfId="1" applyFont="1" applyBorder="1" applyAlignment="1" applyProtection="1">
      <alignment horizontal="center" vertical="center"/>
    </xf>
    <xf numFmtId="0" fontId="4" fillId="0" borderId="20" xfId="1" applyFont="1" applyBorder="1" applyAlignment="1" applyProtection="1">
      <alignment horizontal="center" vertical="center"/>
    </xf>
    <xf numFmtId="0" fontId="4" fillId="0" borderId="10" xfId="1" applyFont="1" applyBorder="1" applyAlignment="1" applyProtection="1">
      <alignment horizontal="center" vertical="center"/>
    </xf>
    <xf numFmtId="0" fontId="4" fillId="0" borderId="5" xfId="1" applyFont="1" applyBorder="1" applyProtection="1"/>
    <xf numFmtId="0" fontId="4" fillId="0" borderId="8" xfId="1" applyFont="1" applyBorder="1" applyProtection="1"/>
    <xf numFmtId="0" fontId="4" fillId="0" borderId="6" xfId="1" applyFont="1" applyBorder="1" applyAlignment="1" applyProtection="1">
      <alignment horizontal="center" vertical="center"/>
    </xf>
    <xf numFmtId="0" fontId="4" fillId="0" borderId="9" xfId="1" applyFont="1" applyBorder="1" applyAlignment="1" applyProtection="1">
      <alignment horizontal="center" vertical="center"/>
    </xf>
    <xf numFmtId="9" fontId="2" fillId="0" borderId="36" xfId="1" applyNumberFormat="1" applyFont="1" applyBorder="1" applyAlignment="1" applyProtection="1">
      <alignment horizontal="center" vertical="center"/>
    </xf>
    <xf numFmtId="9" fontId="2" fillId="0" borderId="37" xfId="1" applyNumberFormat="1" applyFont="1" applyBorder="1" applyAlignment="1" applyProtection="1">
      <alignment horizontal="center" vertical="center"/>
    </xf>
    <xf numFmtId="9" fontId="2" fillId="0" borderId="38" xfId="1" applyNumberFormat="1" applyFont="1" applyBorder="1" applyAlignment="1" applyProtection="1">
      <alignment horizontal="center" vertical="center"/>
    </xf>
    <xf numFmtId="9" fontId="2" fillId="0" borderId="23" xfId="1" applyNumberFormat="1" applyFont="1" applyBorder="1" applyAlignment="1" applyProtection="1">
      <alignment horizontal="center" vertical="center"/>
    </xf>
    <xf numFmtId="9" fontId="2" fillId="0" borderId="35" xfId="1" applyNumberFormat="1" applyFont="1" applyBorder="1" applyAlignment="1" applyProtection="1">
      <alignment horizontal="center" vertical="center"/>
    </xf>
    <xf numFmtId="9" fontId="2" fillId="0" borderId="11" xfId="1" applyNumberFormat="1" applyFont="1" applyBorder="1" applyAlignment="1" applyProtection="1">
      <alignment horizontal="center" vertical="center"/>
    </xf>
    <xf numFmtId="9" fontId="2" fillId="3" borderId="29" xfId="0" applyNumberFormat="1" applyFont="1" applyFill="1" applyBorder="1" applyAlignment="1">
      <alignment horizontal="center"/>
    </xf>
    <xf numFmtId="0" fontId="46" fillId="0" borderId="40" xfId="1" applyFont="1" applyFill="1" applyBorder="1" applyAlignment="1">
      <alignment horizontal="center"/>
    </xf>
    <xf numFmtId="9" fontId="0" fillId="3" borderId="52" xfId="3" applyFont="1" applyFill="1" applyBorder="1" applyAlignment="1">
      <alignment horizontal="center" vertical="center"/>
    </xf>
    <xf numFmtId="9" fontId="0" fillId="3" borderId="53" xfId="3" applyFont="1" applyFill="1" applyBorder="1" applyAlignment="1">
      <alignment horizontal="center" vertical="center"/>
    </xf>
    <xf numFmtId="9" fontId="0" fillId="3" borderId="54" xfId="3" applyFont="1" applyFill="1" applyBorder="1" applyAlignment="1">
      <alignment horizontal="center" vertical="center"/>
    </xf>
    <xf numFmtId="0" fontId="4" fillId="0" borderId="5" xfId="1" applyFont="1" applyBorder="1" applyAlignment="1" applyProtection="1">
      <alignment horizontal="center" vertical="center"/>
    </xf>
    <xf numFmtId="0" fontId="4" fillId="0" borderId="8" xfId="1" applyFont="1" applyBorder="1" applyAlignment="1" applyProtection="1">
      <alignment horizontal="center" vertical="center"/>
    </xf>
    <xf numFmtId="9" fontId="2" fillId="0" borderId="30" xfId="1" applyNumberFormat="1" applyFont="1" applyBorder="1" applyAlignment="1" applyProtection="1">
      <alignment horizontal="center" vertical="center"/>
    </xf>
    <xf numFmtId="9" fontId="2" fillId="0" borderId="32" xfId="1" applyNumberFormat="1" applyFont="1" applyBorder="1" applyAlignment="1" applyProtection="1">
      <alignment horizontal="center" vertical="center"/>
    </xf>
    <xf numFmtId="0" fontId="4" fillId="0" borderId="18" xfId="1" applyFont="1" applyBorder="1" applyProtection="1"/>
    <xf numFmtId="0" fontId="4" fillId="0" borderId="18" xfId="1" applyFont="1" applyBorder="1" applyAlignment="1" applyProtection="1">
      <alignment horizontal="center" vertical="center"/>
    </xf>
    <xf numFmtId="0" fontId="4" fillId="0" borderId="21" xfId="1" applyFont="1" applyBorder="1" applyAlignment="1" applyProtection="1">
      <alignment horizontal="center" vertical="center"/>
    </xf>
    <xf numFmtId="0" fontId="4" fillId="0" borderId="72" xfId="1" applyFont="1" applyBorder="1" applyAlignment="1" applyProtection="1">
      <alignment horizontal="center" vertical="center"/>
    </xf>
    <xf numFmtId="9" fontId="0" fillId="0" borderId="72" xfId="1" applyNumberFormat="1" applyFont="1" applyBorder="1" applyAlignment="1" applyProtection="1">
      <alignment horizontal="center" vertical="center"/>
    </xf>
    <xf numFmtId="0" fontId="4" fillId="0" borderId="22" xfId="1" applyFont="1" applyBorder="1" applyAlignment="1" applyProtection="1">
      <alignment horizontal="center" vertical="center"/>
    </xf>
    <xf numFmtId="0" fontId="4" fillId="0" borderId="85" xfId="1" applyFont="1" applyBorder="1" applyAlignment="1" applyProtection="1">
      <alignment horizontal="center" vertical="center"/>
    </xf>
    <xf numFmtId="0" fontId="2" fillId="0" borderId="30" xfId="1" applyFont="1" applyBorder="1" applyProtection="1"/>
    <xf numFmtId="0" fontId="2" fillId="0" borderId="30" xfId="1" applyFont="1" applyBorder="1" applyAlignment="1" applyProtection="1">
      <alignment horizontal="center"/>
    </xf>
    <xf numFmtId="0" fontId="2" fillId="0" borderId="36" xfId="1" applyFont="1" applyBorder="1" applyAlignment="1" applyProtection="1">
      <alignment horizontal="center"/>
    </xf>
    <xf numFmtId="0" fontId="2" fillId="0" borderId="37" xfId="1" applyFont="1" applyBorder="1" applyAlignment="1" applyProtection="1">
      <alignment horizontal="center"/>
    </xf>
    <xf numFmtId="0" fontId="2" fillId="0" borderId="38" xfId="1" applyFont="1" applyBorder="1" applyAlignment="1" applyProtection="1">
      <alignment horizontal="center"/>
    </xf>
    <xf numFmtId="0" fontId="2" fillId="0" borderId="32" xfId="1" applyFont="1" applyBorder="1" applyAlignment="1" applyProtection="1">
      <alignment horizontal="center"/>
    </xf>
    <xf numFmtId="0" fontId="10" fillId="0" borderId="30"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76" xfId="0" applyFont="1" applyBorder="1" applyAlignment="1">
      <alignment horizontal="center" vertical="top" wrapText="1"/>
    </xf>
    <xf numFmtId="0" fontId="10" fillId="0" borderId="38" xfId="0" applyFont="1" applyBorder="1" applyAlignment="1">
      <alignment horizontal="center" vertical="top" wrapText="1"/>
    </xf>
    <xf numFmtId="9" fontId="2" fillId="3" borderId="39" xfId="3" applyFont="1" applyFill="1" applyBorder="1" applyAlignment="1" applyProtection="1">
      <alignment vertical="center"/>
    </xf>
    <xf numFmtId="9" fontId="2" fillId="3" borderId="17" xfId="3" applyFont="1" applyFill="1" applyBorder="1" applyAlignment="1" applyProtection="1">
      <alignment vertical="center"/>
    </xf>
    <xf numFmtId="9" fontId="2" fillId="3" borderId="40" xfId="3" applyFont="1" applyFill="1" applyBorder="1" applyAlignment="1" applyProtection="1">
      <alignment vertical="center"/>
    </xf>
    <xf numFmtId="9" fontId="2" fillId="0" borderId="27" xfId="3" applyFont="1" applyFill="1" applyBorder="1" applyAlignment="1" applyProtection="1">
      <alignment horizontal="center"/>
    </xf>
    <xf numFmtId="167" fontId="1" fillId="0" borderId="52" xfId="3" applyNumberFormat="1" applyFont="1" applyFill="1" applyBorder="1" applyAlignment="1" applyProtection="1"/>
    <xf numFmtId="167" fontId="1" fillId="0" borderId="53" xfId="3" applyNumberFormat="1" applyFont="1" applyFill="1" applyBorder="1" applyAlignment="1" applyProtection="1"/>
    <xf numFmtId="167" fontId="1" fillId="0" borderId="54" xfId="3" applyNumberFormat="1" applyFont="1" applyFill="1" applyBorder="1" applyAlignment="1" applyProtection="1"/>
    <xf numFmtId="9" fontId="0" fillId="3" borderId="52" xfId="0" applyNumberFormat="1" applyFill="1" applyBorder="1" applyAlignment="1">
      <alignment horizontal="center" vertical="center"/>
    </xf>
    <xf numFmtId="9" fontId="0" fillId="3" borderId="53" xfId="0" applyNumberFormat="1" applyFill="1" applyBorder="1" applyAlignment="1">
      <alignment horizontal="center" vertical="center"/>
    </xf>
    <xf numFmtId="9" fontId="0" fillId="3" borderId="54" xfId="0" applyNumberFormat="1" applyFill="1" applyBorder="1" applyAlignment="1">
      <alignment horizontal="center" vertical="center"/>
    </xf>
    <xf numFmtId="0" fontId="10" fillId="5" borderId="73" xfId="1" applyFont="1" applyFill="1" applyBorder="1" applyAlignment="1" applyProtection="1">
      <alignment horizontal="center" vertical="center"/>
      <protection locked="0"/>
    </xf>
    <xf numFmtId="0" fontId="10" fillId="5" borderId="27" xfId="1" applyFont="1" applyFill="1" applyBorder="1" applyAlignment="1" applyProtection="1">
      <alignment horizontal="center" vertical="center"/>
      <protection locked="0"/>
    </xf>
    <xf numFmtId="0" fontId="10" fillId="5" borderId="64" xfId="1" applyFont="1" applyFill="1" applyBorder="1" applyAlignment="1" applyProtection="1">
      <alignment horizontal="center" vertical="center"/>
      <protection locked="0"/>
    </xf>
    <xf numFmtId="0" fontId="10" fillId="5" borderId="7" xfId="1" applyFont="1" applyFill="1" applyBorder="1" applyAlignment="1" applyProtection="1">
      <alignment horizontal="center" vertical="center"/>
      <protection locked="0"/>
    </xf>
    <xf numFmtId="0" fontId="10" fillId="5" borderId="42" xfId="1" applyFont="1" applyFill="1" applyBorder="1" applyAlignment="1" applyProtection="1">
      <alignment horizontal="center" vertical="center"/>
      <protection locked="0"/>
    </xf>
    <xf numFmtId="0" fontId="10" fillId="5" borderId="19" xfId="1" applyFont="1" applyFill="1" applyBorder="1" applyAlignment="1" applyProtection="1">
      <alignment horizontal="center" vertical="center"/>
      <protection locked="0"/>
    </xf>
    <xf numFmtId="0" fontId="10" fillId="5" borderId="20" xfId="1" applyFont="1" applyFill="1" applyBorder="1" applyAlignment="1" applyProtection="1">
      <alignment horizontal="center" vertical="center"/>
      <protection locked="0"/>
    </xf>
    <xf numFmtId="0" fontId="10" fillId="5" borderId="10" xfId="1" applyFont="1" applyFill="1" applyBorder="1" applyAlignment="1" applyProtection="1">
      <alignment horizontal="center" vertical="center"/>
      <protection locked="0"/>
    </xf>
    <xf numFmtId="0" fontId="10" fillId="12" borderId="62" xfId="0" applyFont="1" applyFill="1" applyBorder="1" applyAlignment="1" applyProtection="1">
      <alignment horizontal="center" vertical="top"/>
      <protection locked="0"/>
    </xf>
    <xf numFmtId="0" fontId="10" fillId="5" borderId="41" xfId="1" applyFont="1" applyFill="1" applyBorder="1" applyAlignment="1" applyProtection="1">
      <alignment horizontal="center" vertical="top"/>
      <protection locked="0"/>
    </xf>
    <xf numFmtId="0" fontId="10" fillId="5" borderId="5" xfId="1" applyFont="1" applyFill="1" applyBorder="1" applyAlignment="1" applyProtection="1">
      <alignment horizontal="center" vertical="top"/>
      <protection locked="0"/>
    </xf>
    <xf numFmtId="167" fontId="9" fillId="5" borderId="52" xfId="3" applyNumberFormat="1" applyFont="1" applyFill="1" applyBorder="1" applyAlignment="1" applyProtection="1">
      <alignment horizontal="center" vertical="center"/>
      <protection locked="0"/>
    </xf>
    <xf numFmtId="167" fontId="9" fillId="5" borderId="53" xfId="3" applyNumberFormat="1" applyFont="1" applyFill="1" applyBorder="1" applyAlignment="1" applyProtection="1">
      <alignment horizontal="center" vertical="center"/>
      <protection locked="0"/>
    </xf>
    <xf numFmtId="167" fontId="9" fillId="5" borderId="78" xfId="3" applyNumberFormat="1" applyFont="1" applyFill="1" applyBorder="1" applyAlignment="1" applyProtection="1">
      <alignment horizontal="center" vertical="center"/>
      <protection locked="0"/>
    </xf>
    <xf numFmtId="167" fontId="9" fillId="5" borderId="54" xfId="3" applyNumberFormat="1" applyFont="1" applyFill="1" applyBorder="1" applyAlignment="1" applyProtection="1">
      <alignment horizontal="center" vertical="center"/>
      <protection locked="0"/>
    </xf>
    <xf numFmtId="0" fontId="10" fillId="5" borderId="42"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20" xfId="0" applyFont="1" applyFill="1" applyBorder="1" applyAlignment="1" applyProtection="1">
      <alignment horizontal="center" vertical="center"/>
      <protection locked="0"/>
    </xf>
    <xf numFmtId="0" fontId="10" fillId="5" borderId="26" xfId="1" applyFont="1" applyFill="1" applyBorder="1" applyAlignment="1" applyProtection="1">
      <alignment horizontal="center" vertical="center"/>
      <protection locked="0"/>
    </xf>
    <xf numFmtId="0" fontId="10" fillId="5" borderId="6" xfId="1" applyFont="1" applyFill="1" applyBorder="1" applyAlignment="1" applyProtection="1">
      <alignment horizontal="center" vertical="center"/>
      <protection locked="0"/>
    </xf>
    <xf numFmtId="0" fontId="10" fillId="5" borderId="9" xfId="1" applyFont="1" applyFill="1" applyBorder="1" applyAlignment="1" applyProtection="1">
      <alignment horizontal="center" vertical="center"/>
      <protection locked="0"/>
    </xf>
    <xf numFmtId="0" fontId="9" fillId="3" borderId="19" xfId="0" applyFont="1" applyFill="1" applyBorder="1"/>
    <xf numFmtId="9" fontId="0" fillId="17" borderId="19" xfId="3" applyFont="1" applyFill="1" applyBorder="1" applyAlignment="1">
      <alignment horizontal="center" vertical="center"/>
    </xf>
    <xf numFmtId="9" fontId="0" fillId="17" borderId="20" xfId="3" applyFont="1" applyFill="1" applyBorder="1" applyAlignment="1">
      <alignment horizontal="center" vertical="center"/>
    </xf>
  </cellXfs>
  <cellStyles count="7">
    <cellStyle name="Excel Built-in Normal" xfId="1"/>
    <cellStyle name="Gevolgde hyperlink" xfId="5" builtinId="9" hidden="1"/>
    <cellStyle name="Hyperlink" xfId="4" builtinId="8" hidden="1"/>
    <cellStyle name="Normaal" xfId="0" builtinId="0"/>
    <cellStyle name="Normaal 2" xfId="2"/>
    <cellStyle name="Procent" xfId="3" builtinId="5"/>
    <cellStyle name="Valuta" xfId="6" builtinId="4"/>
  </cellStyles>
  <dxfs count="1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gisimons/Library/Mail%20Downloads/Benchmark_Pension_Funds_VBDO_Spreadsheet_2012_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vbdo.nl/news/naturalcapital-" TargetMode="External"/><Relationship Id="rId2" Type="http://schemas.openxmlformats.org/officeDocument/2006/relationships/hyperlink" Target="http://www.vbdo.nl/news/naturalcapital-"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1" enableFormatConditionsCalculation="0">
    <pageSetUpPr fitToPage="1"/>
  </sheetPr>
  <dimension ref="B1:BC64"/>
  <sheetViews>
    <sheetView topLeftCell="A9" workbookViewId="0">
      <selection activeCell="E14" sqref="E14"/>
    </sheetView>
  </sheetViews>
  <sheetFormatPr baseColWidth="10" defaultColWidth="9" defaultRowHeight="15"/>
  <cols>
    <col min="1" max="1" width="0.5" customWidth="1"/>
    <col min="2" max="2" width="2.33203125" style="314" customWidth="1"/>
    <col min="3" max="3" width="90.83203125" customWidth="1"/>
    <col min="4" max="4" width="56.1640625" style="305" customWidth="1"/>
    <col min="5" max="5" width="11" style="350" customWidth="1"/>
    <col min="6" max="6" width="11" style="348" hidden="1" customWidth="1"/>
    <col min="7" max="7" width="11" style="305" customWidth="1"/>
    <col min="8" max="55" width="9" style="305"/>
  </cols>
  <sheetData>
    <row r="1" spans="2:55" ht="13" customHeight="1" thickBot="1"/>
    <row r="2" spans="2:55" ht="26" customHeight="1" thickBot="1">
      <c r="C2" s="279" t="s">
        <v>99</v>
      </c>
      <c r="D2" s="277"/>
    </row>
    <row r="3" spans="2:55" ht="27" customHeight="1" thickBot="1">
      <c r="C3" s="283" t="s">
        <v>98</v>
      </c>
      <c r="D3" s="281"/>
    </row>
    <row r="4" spans="2:55" ht="104" customHeight="1">
      <c r="C4" s="263" t="s">
        <v>100</v>
      </c>
      <c r="D4" s="261"/>
      <c r="AX4"/>
      <c r="AY4"/>
      <c r="AZ4"/>
      <c r="BA4"/>
      <c r="BB4"/>
      <c r="BC4"/>
    </row>
    <row r="5" spans="2:55" ht="87" customHeight="1" thickBot="1">
      <c r="C5" s="267" t="s">
        <v>11</v>
      </c>
      <c r="D5" s="265"/>
      <c r="AX5"/>
      <c r="AY5"/>
      <c r="AZ5"/>
      <c r="BA5"/>
      <c r="BB5"/>
      <c r="BC5"/>
    </row>
    <row r="6" spans="2:55" ht="21" customHeight="1" thickBot="1">
      <c r="C6" s="259" t="s">
        <v>10</v>
      </c>
      <c r="D6" s="257"/>
      <c r="AX6"/>
      <c r="AY6"/>
      <c r="AZ6"/>
      <c r="BA6"/>
      <c r="BB6"/>
      <c r="BC6"/>
    </row>
    <row r="7" spans="2:55" ht="19" customHeight="1">
      <c r="C7" s="271" t="s">
        <v>97</v>
      </c>
      <c r="D7" s="269"/>
      <c r="E7" s="577"/>
      <c r="F7" s="349"/>
      <c r="AX7"/>
      <c r="AY7"/>
      <c r="AZ7"/>
      <c r="BA7"/>
      <c r="BB7"/>
      <c r="BC7"/>
    </row>
    <row r="8" spans="2:55" ht="21" customHeight="1">
      <c r="C8" s="275" t="s">
        <v>101</v>
      </c>
      <c r="D8" s="273"/>
      <c r="AX8"/>
      <c r="AY8"/>
      <c r="AZ8"/>
      <c r="BA8"/>
      <c r="BB8"/>
      <c r="BC8"/>
    </row>
    <row r="9" spans="2:55" ht="21" customHeight="1">
      <c r="C9" s="287" t="s">
        <v>65</v>
      </c>
      <c r="D9" s="285"/>
      <c r="AX9"/>
      <c r="AY9"/>
      <c r="AZ9"/>
      <c r="BA9"/>
      <c r="BB9"/>
      <c r="BC9"/>
    </row>
    <row r="10" spans="2:55" ht="21" customHeight="1" thickBot="1">
      <c r="C10" s="287" t="s">
        <v>63</v>
      </c>
      <c r="D10" s="285"/>
      <c r="AX10"/>
      <c r="AY10"/>
      <c r="AZ10"/>
      <c r="BA10"/>
      <c r="BB10"/>
      <c r="BC10"/>
    </row>
    <row r="11" spans="2:55" ht="21" customHeight="1" thickBot="1">
      <c r="C11" s="291"/>
      <c r="D11" s="289"/>
      <c r="AX11"/>
      <c r="AY11"/>
      <c r="AZ11"/>
      <c r="BA11"/>
      <c r="BB11"/>
      <c r="BC11"/>
    </row>
    <row r="12" spans="2:55" ht="21" customHeight="1" thickBot="1">
      <c r="C12" s="295" t="s">
        <v>194</v>
      </c>
      <c r="D12" s="293"/>
      <c r="AX12"/>
      <c r="AY12"/>
      <c r="AZ12"/>
      <c r="BA12"/>
      <c r="BB12"/>
      <c r="BC12"/>
    </row>
    <row r="13" spans="2:55" ht="15" customHeight="1">
      <c r="C13" s="538" t="s">
        <v>83</v>
      </c>
      <c r="D13" s="357"/>
      <c r="F13" s="348" t="s">
        <v>261</v>
      </c>
      <c r="AX13"/>
      <c r="AY13"/>
      <c r="AZ13"/>
      <c r="BA13"/>
      <c r="BB13"/>
      <c r="BC13"/>
    </row>
    <row r="14" spans="2:55" ht="16">
      <c r="B14" s="314" t="s">
        <v>255</v>
      </c>
      <c r="C14" s="353" t="s">
        <v>84</v>
      </c>
      <c r="D14" s="358"/>
      <c r="F14" s="348" t="s">
        <v>259</v>
      </c>
      <c r="AX14"/>
      <c r="AY14"/>
      <c r="AZ14"/>
      <c r="BA14"/>
      <c r="BB14"/>
      <c r="BC14"/>
    </row>
    <row r="15" spans="2:55" ht="17" customHeight="1" thickBot="1">
      <c r="C15" s="354" t="s">
        <v>64</v>
      </c>
      <c r="D15" s="368"/>
      <c r="F15" s="348" t="s">
        <v>260</v>
      </c>
      <c r="AX15"/>
      <c r="AY15"/>
      <c r="AZ15"/>
      <c r="BA15"/>
      <c r="BB15"/>
      <c r="BC15"/>
    </row>
    <row r="16" spans="2:55" ht="19" thickBot="1">
      <c r="C16" s="356" t="s">
        <v>200</v>
      </c>
      <c r="D16" s="359" t="s">
        <v>249</v>
      </c>
      <c r="F16" s="348" t="s">
        <v>161</v>
      </c>
      <c r="AX16"/>
      <c r="AY16"/>
      <c r="AZ16"/>
      <c r="BA16"/>
      <c r="BB16"/>
      <c r="BC16"/>
    </row>
    <row r="17" spans="2:6" ht="16">
      <c r="C17" s="352" t="s">
        <v>195</v>
      </c>
      <c r="D17" s="691"/>
      <c r="F17" s="348" t="s">
        <v>133</v>
      </c>
    </row>
    <row r="18" spans="2:6" ht="16">
      <c r="C18" s="353" t="s">
        <v>196</v>
      </c>
      <c r="D18" s="692"/>
    </row>
    <row r="19" spans="2:6" ht="16">
      <c r="C19" s="353" t="s">
        <v>197</v>
      </c>
      <c r="D19" s="692"/>
    </row>
    <row r="20" spans="2:6" s="305" customFormat="1" ht="16">
      <c r="B20" s="314"/>
      <c r="C20" s="353" t="s">
        <v>198</v>
      </c>
      <c r="D20" s="692"/>
      <c r="E20" s="314"/>
    </row>
    <row r="21" spans="2:6" s="305" customFormat="1" ht="16">
      <c r="B21" s="314"/>
      <c r="C21" s="539" t="s">
        <v>102</v>
      </c>
      <c r="D21" s="692"/>
      <c r="E21" s="314"/>
    </row>
    <row r="22" spans="2:6" s="305" customFormat="1" ht="16">
      <c r="B22" s="314"/>
      <c r="C22" s="353" t="s">
        <v>202</v>
      </c>
      <c r="D22" s="692"/>
      <c r="E22" s="314"/>
      <c r="F22" s="348"/>
    </row>
    <row r="23" spans="2:6" s="305" customFormat="1" ht="16">
      <c r="B23" s="314"/>
      <c r="C23" s="466" t="s">
        <v>134</v>
      </c>
      <c r="D23" s="693"/>
      <c r="E23" s="314"/>
      <c r="F23" s="348"/>
    </row>
    <row r="24" spans="2:6" s="305" customFormat="1" ht="17" thickBot="1">
      <c r="B24" s="314"/>
      <c r="C24" s="354" t="s">
        <v>201</v>
      </c>
      <c r="D24" s="694"/>
      <c r="E24" s="314"/>
      <c r="F24" s="574">
        <f>SUM(D17:D24)</f>
        <v>0</v>
      </c>
    </row>
    <row r="25" spans="2:6" s="305" customFormat="1" ht="17" thickBot="1">
      <c r="B25" s="314"/>
      <c r="C25" s="355" t="s">
        <v>199</v>
      </c>
      <c r="D25" s="575">
        <f>IF(F24&gt;1,"more than 100%",F24)</f>
        <v>0</v>
      </c>
      <c r="E25" s="314"/>
      <c r="F25" s="348"/>
    </row>
    <row r="26" spans="2:6" s="305" customFormat="1">
      <c r="B26" s="314"/>
      <c r="E26" s="350"/>
      <c r="F26" s="348"/>
    </row>
    <row r="28" spans="2:6">
      <c r="C28" s="305"/>
    </row>
    <row r="29" spans="2:6">
      <c r="C29" s="305"/>
    </row>
    <row r="30" spans="2:6">
      <c r="C30" s="305"/>
    </row>
    <row r="31" spans="2:6">
      <c r="C31" s="305"/>
    </row>
    <row r="32" spans="2:6">
      <c r="C32" s="305"/>
    </row>
    <row r="33" spans="3:3">
      <c r="C33" s="305"/>
    </row>
    <row r="34" spans="3:3">
      <c r="C34" s="305"/>
    </row>
    <row r="35" spans="3:3">
      <c r="C35" s="305"/>
    </row>
    <row r="36" spans="3:3">
      <c r="C36" s="305"/>
    </row>
    <row r="37" spans="3:3">
      <c r="C37" s="305"/>
    </row>
    <row r="38" spans="3:3">
      <c r="C38" s="305"/>
    </row>
    <row r="39" spans="3:3">
      <c r="C39" s="305"/>
    </row>
    <row r="40" spans="3:3">
      <c r="C40" s="305"/>
    </row>
    <row r="41" spans="3:3">
      <c r="C41" s="305"/>
    </row>
    <row r="42" spans="3:3">
      <c r="C42" s="305"/>
    </row>
    <row r="43" spans="3:3">
      <c r="C43" s="305"/>
    </row>
    <row r="44" spans="3:3">
      <c r="C44" s="305"/>
    </row>
    <row r="45" spans="3:3">
      <c r="C45" s="305"/>
    </row>
    <row r="47" spans="3:3">
      <c r="C47" s="305"/>
    </row>
    <row r="48" spans="3:3">
      <c r="C48" s="305"/>
    </row>
    <row r="49" spans="3:3">
      <c r="C49" s="305"/>
    </row>
    <row r="50" spans="3:3">
      <c r="C50" s="305"/>
    </row>
    <row r="51" spans="3:3">
      <c r="C51" s="305"/>
    </row>
    <row r="52" spans="3:3">
      <c r="C52" s="305"/>
    </row>
    <row r="53" spans="3:3">
      <c r="C53" s="305"/>
    </row>
    <row r="54" spans="3:3">
      <c r="C54" s="305"/>
    </row>
    <row r="55" spans="3:3">
      <c r="C55" s="305"/>
    </row>
    <row r="56" spans="3:3">
      <c r="C56" s="305"/>
    </row>
    <row r="57" spans="3:3">
      <c r="C57" s="305"/>
    </row>
    <row r="58" spans="3:3">
      <c r="C58" s="305"/>
    </row>
    <row r="59" spans="3:3">
      <c r="C59" s="305"/>
    </row>
    <row r="60" spans="3:3">
      <c r="C60" s="305"/>
    </row>
    <row r="61" spans="3:3">
      <c r="C61" s="305"/>
    </row>
    <row r="62" spans="3:3">
      <c r="C62" s="305"/>
    </row>
    <row r="63" spans="3:3">
      <c r="C63" s="305"/>
    </row>
    <row r="64" spans="3:3">
      <c r="C64" s="305"/>
    </row>
  </sheetData>
  <sheetCalcPr fullCalcOnLoad="1"/>
  <sheetProtection password="DC33" sheet="1" objects="1" scenarios="1"/>
  <sortState ref="F12:F15">
    <sortCondition ref="F12:F15"/>
  </sortState>
  <customSheetViews>
    <customSheetView guid="{9B1697CE-B2F5-6C45-BF35-DFA42D9ABD25}" showPageBreaks="1" fitToPage="1" printArea="1" hiddenColumns="1">
      <selection activeCell="C4" sqref="A1:XFD1048576"/>
    </customSheetView>
    <customSheetView guid="{A83EA9D2-F072-4A4B-956D-1CACE8D936E9}" showPageBreaks="1" fitToPage="1" printArea="1" hiddenColumns="1">
      <selection activeCell="C26" sqref="C26"/>
    </customSheetView>
    <customSheetView guid="{7B5643DB-FD64-4C4F-9299-5A7FCC54BA0E}" showPageBreaks="1" fitToPage="1" printArea="1" hiddenColumns="1">
      <selection activeCell="C34" sqref="C34"/>
    </customSheetView>
    <customSheetView guid="{32532656-B3B4-4DBA-A55B-F2916EB2E83E}" showPageBreaks="1" fitToPage="1" printArea="1" hiddenColumns="1" topLeftCell="A7">
      <selection activeCell="E7" sqref="E7"/>
    </customSheetView>
  </customSheetViews>
  <mergeCells count="11">
    <mergeCell ref="C12:D12"/>
    <mergeCell ref="C11:D11"/>
    <mergeCell ref="C10:D10"/>
    <mergeCell ref="C3:D3"/>
    <mergeCell ref="C2:D2"/>
    <mergeCell ref="C8:D8"/>
    <mergeCell ref="C7:D7"/>
    <mergeCell ref="C5:D5"/>
    <mergeCell ref="C4:D4"/>
    <mergeCell ref="C6:D6"/>
    <mergeCell ref="C9:D9"/>
  </mergeCells>
  <phoneticPr fontId="5" type="noConversion"/>
  <dataValidations count="1">
    <dataValidation type="list" allowBlank="1" showInputMessage="1" showErrorMessage="1" sqref="D14">
      <formula1>$F$12:$F$17</formula1>
    </dataValidation>
  </dataValidations>
  <hyperlinks>
    <hyperlink ref="C6" r:id="rId1"/>
    <hyperlink ref="D6" r:id="rId2" display="http://www.vbdo.nl/news/naturalcapital-"/>
  </hyperlinks>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4" enableFormatConditionsCalculation="0">
    <pageSetUpPr fitToPage="1"/>
  </sheetPr>
  <dimension ref="A1:S130"/>
  <sheetViews>
    <sheetView workbookViewId="0">
      <selection activeCell="H30" sqref="H1:O1048576"/>
    </sheetView>
  </sheetViews>
  <sheetFormatPr baseColWidth="10" defaultColWidth="9" defaultRowHeight="15"/>
  <cols>
    <col min="1" max="1" width="0.5" style="314" customWidth="1"/>
    <col min="2" max="2" width="10" style="314" customWidth="1"/>
    <col min="3" max="3" width="52.1640625" style="555" customWidth="1"/>
    <col min="4" max="4" width="33.5" style="555" customWidth="1"/>
    <col min="5" max="5" width="43.33203125" style="555" customWidth="1"/>
    <col min="6" max="6" width="60.5" style="555" customWidth="1"/>
    <col min="7" max="7" width="5.83203125" style="372" bestFit="1" customWidth="1"/>
    <col min="8" max="8" width="12.33203125" style="350" hidden="1" customWidth="1"/>
    <col min="9" max="9" width="124.1640625" style="350" hidden="1" customWidth="1"/>
    <col min="10" max="10" width="44.1640625" style="350" hidden="1" customWidth="1"/>
    <col min="11" max="11" width="25.6640625" style="350" hidden="1" customWidth="1"/>
    <col min="12" max="12" width="26.5" style="314" hidden="1" customWidth="1"/>
    <col min="13" max="13" width="22.33203125" style="314" hidden="1" customWidth="1"/>
    <col min="14" max="14" width="2.1640625" style="314" hidden="1" customWidth="1"/>
    <col min="15" max="15" width="11" style="314" hidden="1" customWidth="1"/>
    <col min="16" max="17" width="11" style="314" customWidth="1"/>
    <col min="18" max="18" width="9" style="314" customWidth="1"/>
    <col min="19" max="19" width="1.6640625" style="314" bestFit="1" customWidth="1"/>
    <col min="20" max="16384" width="9" style="314"/>
  </cols>
  <sheetData>
    <row r="1" spans="1:19" ht="3" customHeight="1" thickBot="1">
      <c r="A1"/>
      <c r="B1"/>
      <c r="C1" s="309"/>
      <c r="D1" s="309"/>
      <c r="E1" s="309"/>
      <c r="F1" s="309"/>
      <c r="G1" s="312"/>
    </row>
    <row r="2" spans="1:19" ht="21" thickBot="1">
      <c r="A2"/>
      <c r="B2" s="125" t="s">
        <v>247</v>
      </c>
      <c r="C2" s="123"/>
      <c r="D2" s="123"/>
      <c r="E2" s="123"/>
      <c r="F2" s="123"/>
      <c r="G2" s="121"/>
    </row>
    <row r="3" spans="1:19" ht="16" thickBot="1">
      <c r="A3"/>
      <c r="B3" s="89"/>
      <c r="C3" s="87"/>
      <c r="D3" s="87"/>
      <c r="E3" s="87"/>
      <c r="F3" s="85"/>
      <c r="G3" s="545" t="s">
        <v>251</v>
      </c>
      <c r="L3" s="350"/>
      <c r="M3" s="350"/>
      <c r="N3" s="350"/>
      <c r="O3" s="350"/>
      <c r="P3" s="350"/>
      <c r="Q3" s="350"/>
      <c r="R3" s="350"/>
    </row>
    <row r="4" spans="1:19" s="331" customFormat="1" ht="20" thickBot="1">
      <c r="A4" s="332"/>
      <c r="B4" s="330" t="s">
        <v>246</v>
      </c>
      <c r="C4" s="131" t="s">
        <v>211</v>
      </c>
      <c r="D4" s="111"/>
      <c r="E4" s="111"/>
      <c r="F4" s="109"/>
      <c r="G4" s="536"/>
      <c r="H4" s="543"/>
      <c r="I4" s="541"/>
      <c r="J4" s="541"/>
      <c r="K4" s="541"/>
      <c r="L4" s="541"/>
      <c r="M4" s="541"/>
      <c r="N4" s="541"/>
      <c r="O4" s="541"/>
      <c r="P4" s="541"/>
      <c r="Q4" s="541"/>
      <c r="R4" s="541"/>
    </row>
    <row r="5" spans="1:19" s="318" customFormat="1" ht="70" customHeight="1" thickBot="1">
      <c r="A5" s="319"/>
      <c r="B5" s="537"/>
      <c r="C5" s="119" t="s">
        <v>67</v>
      </c>
      <c r="D5" s="137"/>
      <c r="E5" s="135"/>
      <c r="F5" s="133"/>
      <c r="G5" s="542"/>
      <c r="H5" s="558"/>
      <c r="I5" s="543"/>
      <c r="J5" s="543"/>
      <c r="K5" s="543"/>
      <c r="L5" s="543"/>
      <c r="M5" s="543"/>
      <c r="N5" s="543"/>
      <c r="O5" s="543"/>
      <c r="P5" s="543"/>
      <c r="Q5" s="543"/>
      <c r="R5" s="543"/>
    </row>
    <row r="6" spans="1:19" s="318" customFormat="1" ht="17" thickBot="1">
      <c r="A6" s="319"/>
      <c r="B6" s="321" t="s">
        <v>255</v>
      </c>
      <c r="C6" s="117"/>
      <c r="D6" s="115"/>
      <c r="E6" s="115"/>
      <c r="F6" s="113"/>
      <c r="G6" s="370" t="str">
        <f>IFERROR(VLOOKUP(C6, $I$4:$J$99, 2, FALSE),"X")</f>
        <v>X</v>
      </c>
      <c r="H6" s="543"/>
      <c r="I6" s="543" t="s">
        <v>68</v>
      </c>
      <c r="J6" s="543">
        <v>0</v>
      </c>
      <c r="K6" s="543"/>
      <c r="L6" s="543"/>
      <c r="M6" s="543"/>
      <c r="N6" s="543"/>
      <c r="O6" s="543"/>
      <c r="P6" s="543"/>
      <c r="Q6" s="543"/>
      <c r="R6" s="543"/>
    </row>
    <row r="7" spans="1:19" s="318" customFormat="1" ht="21" customHeight="1" thickBot="1">
      <c r="A7" s="319"/>
      <c r="B7" s="83"/>
      <c r="C7" s="80" t="s">
        <v>256</v>
      </c>
      <c r="D7" s="79"/>
      <c r="E7" s="79"/>
      <c r="F7" s="78"/>
      <c r="G7" s="225"/>
      <c r="H7" s="558"/>
      <c r="I7" s="543" t="s">
        <v>85</v>
      </c>
      <c r="J7" s="543">
        <v>1</v>
      </c>
      <c r="K7" s="543"/>
      <c r="L7" s="543"/>
      <c r="M7" s="543"/>
      <c r="N7" s="543"/>
      <c r="O7" s="543"/>
      <c r="P7" s="543"/>
      <c r="Q7" s="543"/>
      <c r="R7" s="543"/>
      <c r="S7" s="543"/>
    </row>
    <row r="8" spans="1:19" s="318" customFormat="1" ht="16.5" customHeight="1">
      <c r="A8" s="319"/>
      <c r="B8" s="83"/>
      <c r="C8" s="107"/>
      <c r="D8" s="105"/>
      <c r="E8" s="105"/>
      <c r="F8" s="103"/>
      <c r="G8" s="223"/>
      <c r="H8" s="543"/>
      <c r="I8" s="543" t="s">
        <v>86</v>
      </c>
      <c r="J8" s="543">
        <v>2</v>
      </c>
      <c r="K8" s="543"/>
      <c r="L8" s="543"/>
      <c r="M8" s="543"/>
      <c r="N8" s="543"/>
      <c r="O8" s="543"/>
      <c r="P8" s="543"/>
      <c r="Q8" s="543"/>
      <c r="R8" s="543"/>
    </row>
    <row r="9" spans="1:19" s="318" customFormat="1" ht="16">
      <c r="A9" s="319"/>
      <c r="B9" s="83"/>
      <c r="C9" s="101"/>
      <c r="D9" s="99"/>
      <c r="E9" s="99"/>
      <c r="F9" s="97"/>
      <c r="G9" s="223"/>
      <c r="H9" s="543"/>
      <c r="I9" s="543" t="s">
        <v>87</v>
      </c>
      <c r="J9" s="543">
        <v>3</v>
      </c>
      <c r="K9" s="543"/>
      <c r="L9" s="543"/>
      <c r="M9" s="543"/>
      <c r="N9" s="543"/>
      <c r="O9" s="543"/>
      <c r="P9" s="543"/>
      <c r="Q9" s="543"/>
      <c r="R9" s="543"/>
    </row>
    <row r="10" spans="1:19" s="318" customFormat="1" ht="16">
      <c r="A10" s="319"/>
      <c r="B10" s="83"/>
      <c r="C10" s="101"/>
      <c r="D10" s="99"/>
      <c r="E10" s="99"/>
      <c r="F10" s="97"/>
      <c r="G10" s="223"/>
      <c r="H10" s="543"/>
      <c r="I10" s="543"/>
      <c r="J10" s="543"/>
      <c r="K10" s="543"/>
      <c r="L10" s="543"/>
      <c r="M10" s="543"/>
      <c r="N10" s="543"/>
      <c r="O10" s="543"/>
      <c r="P10" s="543"/>
      <c r="Q10" s="543"/>
      <c r="R10" s="543"/>
    </row>
    <row r="11" spans="1:19" s="318" customFormat="1" ht="16">
      <c r="A11" s="319"/>
      <c r="B11" s="83"/>
      <c r="C11" s="101"/>
      <c r="D11" s="99"/>
      <c r="E11" s="99"/>
      <c r="F11" s="97"/>
      <c r="G11" s="223"/>
      <c r="H11" s="543"/>
      <c r="I11" s="544"/>
      <c r="J11" s="543"/>
      <c r="K11" s="543"/>
      <c r="L11" s="543"/>
      <c r="M11" s="543"/>
      <c r="N11" s="543"/>
      <c r="O11" s="543"/>
      <c r="P11" s="543"/>
      <c r="Q11" s="543"/>
      <c r="R11" s="543"/>
    </row>
    <row r="12" spans="1:19" s="318" customFormat="1" ht="16">
      <c r="A12" s="319"/>
      <c r="B12" s="83"/>
      <c r="C12" s="101"/>
      <c r="D12" s="99"/>
      <c r="E12" s="99"/>
      <c r="F12" s="97"/>
      <c r="G12" s="223"/>
      <c r="H12" s="543"/>
      <c r="I12" s="544"/>
      <c r="J12" s="543"/>
      <c r="K12" s="543"/>
      <c r="S12" s="318" t="s">
        <v>222</v>
      </c>
    </row>
    <row r="13" spans="1:19" s="318" customFormat="1" ht="17" thickBot="1">
      <c r="A13" s="319"/>
      <c r="B13" s="83"/>
      <c r="C13" s="95"/>
      <c r="D13" s="93"/>
      <c r="E13" s="93"/>
      <c r="F13" s="91"/>
      <c r="G13" s="223"/>
      <c r="H13" s="543"/>
      <c r="I13" s="543"/>
      <c r="J13" s="543"/>
      <c r="K13" s="543"/>
    </row>
    <row r="14" spans="1:19" s="318" customFormat="1" ht="17" thickBot="1">
      <c r="A14" s="319"/>
      <c r="B14" s="83"/>
      <c r="C14" s="77" t="s">
        <v>96</v>
      </c>
      <c r="D14" s="76"/>
      <c r="E14" s="76"/>
      <c r="F14" s="75"/>
      <c r="G14" s="223"/>
      <c r="H14" s="543"/>
      <c r="I14" s="543"/>
      <c r="J14" s="543"/>
      <c r="K14" s="543"/>
    </row>
    <row r="15" spans="1:19" s="318" customFormat="1" ht="19" customHeight="1" thickBot="1">
      <c r="A15" s="319"/>
      <c r="B15" s="81"/>
      <c r="C15" s="74"/>
      <c r="D15" s="73"/>
      <c r="E15" s="73"/>
      <c r="F15" s="72"/>
      <c r="G15" s="195"/>
      <c r="H15" s="543"/>
      <c r="I15" s="544"/>
      <c r="J15" s="543"/>
      <c r="K15" s="543"/>
    </row>
    <row r="16" spans="1:19" s="318" customFormat="1" ht="17" thickBot="1">
      <c r="A16" s="319"/>
      <c r="B16" s="71"/>
      <c r="C16" s="70"/>
      <c r="D16" s="70"/>
      <c r="E16" s="70"/>
      <c r="F16" s="70"/>
      <c r="G16" s="69"/>
      <c r="H16" s="543"/>
      <c r="I16" s="543"/>
      <c r="J16" s="543"/>
      <c r="K16" s="543"/>
    </row>
    <row r="17" spans="1:15" s="331" customFormat="1" ht="20" thickBot="1">
      <c r="A17" s="332"/>
      <c r="B17" s="339" t="s">
        <v>130</v>
      </c>
      <c r="C17" s="131" t="s">
        <v>221</v>
      </c>
      <c r="D17" s="129"/>
      <c r="E17" s="129"/>
      <c r="F17" s="127"/>
      <c r="G17" s="344"/>
      <c r="H17" s="541"/>
      <c r="I17" s="541"/>
      <c r="J17" s="541"/>
      <c r="K17" s="541"/>
    </row>
    <row r="18" spans="1:15" s="318" customFormat="1" ht="78" customHeight="1" thickBot="1">
      <c r="A18" s="319"/>
      <c r="B18" s="340"/>
      <c r="C18" s="139" t="s">
        <v>69</v>
      </c>
      <c r="D18" s="137"/>
      <c r="E18" s="135"/>
      <c r="F18" s="133"/>
      <c r="G18" s="517"/>
      <c r="H18" s="558"/>
      <c r="I18" s="543"/>
      <c r="J18" s="543"/>
      <c r="K18" s="543"/>
    </row>
    <row r="19" spans="1:15" s="318" customFormat="1" ht="39.75" customHeight="1" thickBot="1">
      <c r="A19" s="319"/>
      <c r="B19" s="324"/>
      <c r="C19" s="376"/>
      <c r="D19" s="549" t="s">
        <v>103</v>
      </c>
      <c r="E19" s="66" t="s">
        <v>104</v>
      </c>
      <c r="F19" s="65"/>
      <c r="G19" s="345"/>
      <c r="H19" s="558"/>
      <c r="I19" s="543"/>
      <c r="J19" s="559" t="s">
        <v>143</v>
      </c>
      <c r="K19" s="350"/>
      <c r="L19" s="350"/>
      <c r="M19" s="314"/>
      <c r="N19" s="560" t="s">
        <v>135</v>
      </c>
    </row>
    <row r="20" spans="1:15" s="318" customFormat="1" ht="16" customHeight="1">
      <c r="A20" s="319"/>
      <c r="B20" s="341" t="s">
        <v>255</v>
      </c>
      <c r="C20" s="476" t="s">
        <v>164</v>
      </c>
      <c r="D20" s="689" t="s">
        <v>253</v>
      </c>
      <c r="E20" s="68"/>
      <c r="F20" s="67"/>
      <c r="G20" s="345" t="str">
        <f t="shared" ref="G20:G28" si="0">IFERROR(VLOOKUP(C11, $I$4:$J$99, 2, FALSE), "")</f>
        <v/>
      </c>
      <c r="H20" s="543"/>
      <c r="I20" s="543" t="s">
        <v>254</v>
      </c>
      <c r="J20" s="559" t="s">
        <v>144</v>
      </c>
      <c r="K20" s="350"/>
      <c r="L20" s="350"/>
      <c r="M20" s="560" t="s">
        <v>136</v>
      </c>
      <c r="N20" s="314"/>
      <c r="O20" s="325"/>
    </row>
    <row r="21" spans="1:15" s="318" customFormat="1" ht="16" customHeight="1">
      <c r="A21" s="319"/>
      <c r="B21" s="341" t="s">
        <v>255</v>
      </c>
      <c r="C21" s="477" t="s">
        <v>60</v>
      </c>
      <c r="D21" s="690" t="s">
        <v>253</v>
      </c>
      <c r="E21" s="64"/>
      <c r="F21" s="63"/>
      <c r="G21" s="345" t="str">
        <f t="shared" si="0"/>
        <v/>
      </c>
      <c r="H21" s="543"/>
      <c r="I21" s="543" t="s">
        <v>253</v>
      </c>
      <c r="J21" s="559" t="s">
        <v>145</v>
      </c>
      <c r="K21" s="350"/>
      <c r="L21" s="350"/>
      <c r="M21" s="560" t="s">
        <v>137</v>
      </c>
      <c r="N21" s="314"/>
      <c r="O21" s="325"/>
    </row>
    <row r="22" spans="1:15" s="318" customFormat="1" ht="16" customHeight="1">
      <c r="A22" s="319"/>
      <c r="B22" s="341" t="s">
        <v>255</v>
      </c>
      <c r="C22" s="477" t="s">
        <v>165</v>
      </c>
      <c r="D22" s="690" t="s">
        <v>253</v>
      </c>
      <c r="E22" s="64"/>
      <c r="F22" s="63"/>
      <c r="G22" s="345" t="str">
        <f t="shared" si="0"/>
        <v/>
      </c>
      <c r="H22" s="543"/>
      <c r="J22" s="559" t="s">
        <v>146</v>
      </c>
      <c r="K22" s="350"/>
      <c r="L22" s="350"/>
      <c r="M22" s="314"/>
      <c r="N22" s="314"/>
      <c r="O22" s="325"/>
    </row>
    <row r="23" spans="1:15" s="325" customFormat="1" ht="16" customHeight="1">
      <c r="A23" s="326"/>
      <c r="B23" s="341" t="s">
        <v>255</v>
      </c>
      <c r="C23" s="477" t="s">
        <v>257</v>
      </c>
      <c r="D23" s="690" t="s">
        <v>253</v>
      </c>
      <c r="E23" s="64"/>
      <c r="F23" s="63"/>
      <c r="G23" s="517" t="str">
        <f t="shared" si="0"/>
        <v/>
      </c>
      <c r="H23" s="561"/>
      <c r="J23" s="559" t="s">
        <v>147</v>
      </c>
      <c r="K23" s="350"/>
      <c r="L23" s="562" t="s">
        <v>138</v>
      </c>
      <c r="M23" s="314"/>
      <c r="N23" s="314"/>
    </row>
    <row r="24" spans="1:15" s="325" customFormat="1" ht="16" customHeight="1">
      <c r="A24" s="326"/>
      <c r="B24" s="341" t="s">
        <v>255</v>
      </c>
      <c r="C24" s="477" t="s">
        <v>166</v>
      </c>
      <c r="D24" s="690" t="s">
        <v>253</v>
      </c>
      <c r="E24" s="64"/>
      <c r="F24" s="63"/>
      <c r="G24" s="345" t="str">
        <f t="shared" si="0"/>
        <v/>
      </c>
      <c r="H24" s="548"/>
      <c r="J24" s="559" t="s">
        <v>148</v>
      </c>
      <c r="K24" s="350"/>
      <c r="L24" s="350"/>
      <c r="M24" s="314"/>
      <c r="N24" s="314"/>
    </row>
    <row r="25" spans="1:15" s="325" customFormat="1" ht="16" customHeight="1">
      <c r="A25" s="326"/>
      <c r="B25" s="341" t="s">
        <v>255</v>
      </c>
      <c r="C25" s="477" t="s">
        <v>59</v>
      </c>
      <c r="D25" s="690" t="s">
        <v>253</v>
      </c>
      <c r="E25" s="64"/>
      <c r="F25" s="63"/>
      <c r="G25" s="345" t="str">
        <f t="shared" si="0"/>
        <v/>
      </c>
      <c r="H25" s="548"/>
      <c r="J25" s="559" t="s">
        <v>149</v>
      </c>
      <c r="K25" s="350"/>
      <c r="L25" s="350"/>
      <c r="M25" s="314"/>
      <c r="N25" s="560" t="s">
        <v>139</v>
      </c>
    </row>
    <row r="26" spans="1:15" s="325" customFormat="1" ht="16" customHeight="1">
      <c r="A26" s="326"/>
      <c r="B26" s="341" t="s">
        <v>255</v>
      </c>
      <c r="C26" s="477" t="s">
        <v>94</v>
      </c>
      <c r="D26" s="690" t="s">
        <v>253</v>
      </c>
      <c r="E26" s="64"/>
      <c r="F26" s="63"/>
      <c r="G26" s="345" t="str">
        <f t="shared" si="0"/>
        <v/>
      </c>
      <c r="H26" s="548"/>
      <c r="J26" s="563" t="s">
        <v>150</v>
      </c>
      <c r="K26" s="564" t="s">
        <v>140</v>
      </c>
      <c r="L26" s="350"/>
      <c r="M26" s="314"/>
      <c r="N26" s="314"/>
    </row>
    <row r="27" spans="1:15" s="325" customFormat="1" ht="16" customHeight="1">
      <c r="A27" s="326"/>
      <c r="B27" s="341" t="s">
        <v>255</v>
      </c>
      <c r="C27" s="478" t="s">
        <v>154</v>
      </c>
      <c r="D27" s="690" t="s">
        <v>253</v>
      </c>
      <c r="E27" s="64"/>
      <c r="F27" s="63"/>
      <c r="G27" s="345" t="str">
        <f t="shared" si="0"/>
        <v/>
      </c>
      <c r="H27" s="548"/>
      <c r="J27" s="559" t="s">
        <v>151</v>
      </c>
      <c r="K27" s="562" t="s">
        <v>141</v>
      </c>
      <c r="L27" s="350"/>
      <c r="M27" s="314"/>
      <c r="N27" s="314"/>
    </row>
    <row r="28" spans="1:15" s="325" customFormat="1" ht="20" customHeight="1" thickBot="1">
      <c r="A28" s="326"/>
      <c r="B28" s="341" t="s">
        <v>255</v>
      </c>
      <c r="C28" s="477" t="s">
        <v>155</v>
      </c>
      <c r="D28" s="690" t="s">
        <v>253</v>
      </c>
      <c r="E28" s="64"/>
      <c r="F28" s="63"/>
      <c r="G28" s="345" t="str">
        <f t="shared" si="0"/>
        <v/>
      </c>
      <c r="H28" s="548"/>
      <c r="J28" s="559" t="s">
        <v>152</v>
      </c>
      <c r="K28" s="350"/>
      <c r="L28" s="562" t="s">
        <v>142</v>
      </c>
      <c r="M28" s="314"/>
      <c r="N28" s="314"/>
      <c r="O28" s="318"/>
    </row>
    <row r="29" spans="1:15" s="325" customFormat="1" ht="17" customHeight="1" thickBot="1">
      <c r="A29" s="326"/>
      <c r="B29" s="145"/>
      <c r="C29" s="143"/>
      <c r="D29" s="143"/>
      <c r="E29" s="143"/>
      <c r="F29" s="143"/>
      <c r="G29" s="141"/>
      <c r="H29" s="543"/>
    </row>
    <row r="30" spans="1:15" s="318" customFormat="1" ht="20" thickBot="1">
      <c r="A30" s="319"/>
      <c r="B30" s="330" t="s">
        <v>209</v>
      </c>
      <c r="C30" s="131" t="s">
        <v>212</v>
      </c>
      <c r="D30" s="111"/>
      <c r="E30" s="111"/>
      <c r="F30" s="109"/>
      <c r="G30" s="361"/>
      <c r="H30" s="543"/>
    </row>
    <row r="31" spans="1:15" s="318" customFormat="1" ht="56.25" customHeight="1" thickBot="1">
      <c r="A31" s="319"/>
      <c r="B31" s="537"/>
      <c r="C31" s="139" t="s">
        <v>61</v>
      </c>
      <c r="D31" s="137"/>
      <c r="E31" s="135"/>
      <c r="F31" s="133"/>
      <c r="G31" s="225"/>
      <c r="H31" s="543"/>
      <c r="J31" s="543"/>
      <c r="K31" s="565">
        <v>0</v>
      </c>
      <c r="L31" s="566"/>
      <c r="M31" s="567">
        <v>0</v>
      </c>
      <c r="N31" s="568">
        <f>IF(F41=K31,0,"")</f>
        <v>0</v>
      </c>
    </row>
    <row r="32" spans="1:15" s="318" customFormat="1" ht="86" customHeight="1" thickBot="1">
      <c r="A32" s="319"/>
      <c r="B32" s="535"/>
      <c r="C32" s="364"/>
      <c r="D32" s="365" t="s">
        <v>88</v>
      </c>
      <c r="E32" s="365" t="s">
        <v>89</v>
      </c>
      <c r="F32" s="362"/>
      <c r="G32" s="223"/>
      <c r="H32" s="543"/>
      <c r="I32" s="543" t="s">
        <v>203</v>
      </c>
      <c r="J32" s="543"/>
      <c r="K32" s="565">
        <v>0</v>
      </c>
      <c r="L32" s="566">
        <v>0.25</v>
      </c>
      <c r="M32" s="567">
        <v>1</v>
      </c>
      <c r="N32" s="568" t="str">
        <f>IF(AND($F$41&gt;K32,$F$41&lt;=L32),M32,"")</f>
        <v/>
      </c>
    </row>
    <row r="33" spans="1:15" s="318" customFormat="1" ht="34" customHeight="1">
      <c r="A33" s="319"/>
      <c r="B33" s="321" t="s">
        <v>255</v>
      </c>
      <c r="C33" s="551" t="str">
        <f>Introduction!C17</f>
        <v>Public listed equity</v>
      </c>
      <c r="D33" s="695" t="s">
        <v>253</v>
      </c>
      <c r="E33" s="366" t="str">
        <f>IF(D33="YES",Introduction!D17,IF(D33="No","0%","N/A"))</f>
        <v>0%</v>
      </c>
      <c r="F33" s="52"/>
      <c r="G33" s="223"/>
      <c r="H33" s="558"/>
      <c r="I33" s="543" t="s">
        <v>253</v>
      </c>
      <c r="J33" s="543"/>
      <c r="K33" s="565">
        <v>0.25</v>
      </c>
      <c r="L33" s="566">
        <v>0.5</v>
      </c>
      <c r="M33" s="567">
        <v>2</v>
      </c>
      <c r="N33" s="568" t="str">
        <f>IF(AND($F$41&gt;K33,$F$41&lt;=L33),M33,"")</f>
        <v/>
      </c>
    </row>
    <row r="34" spans="1:15" s="318" customFormat="1" ht="34" customHeight="1">
      <c r="A34" s="319"/>
      <c r="B34" s="321" t="s">
        <v>255</v>
      </c>
      <c r="C34" s="552" t="str">
        <f>Introduction!C18</f>
        <v>Corporate bonds</v>
      </c>
      <c r="D34" s="696" t="s">
        <v>253</v>
      </c>
      <c r="E34" s="363" t="str">
        <f>IF(D34="YES",Introduction!D18,IF(D34="No","0%","N/A"))</f>
        <v>0%</v>
      </c>
      <c r="F34" s="51"/>
      <c r="G34" s="223"/>
      <c r="H34" s="543"/>
      <c r="I34" s="569"/>
      <c r="J34" s="569"/>
      <c r="K34" s="565">
        <v>0.5</v>
      </c>
      <c r="L34" s="566">
        <v>0.75</v>
      </c>
      <c r="M34" s="567">
        <v>3</v>
      </c>
      <c r="N34" s="568" t="str">
        <f>IF(AND($F$41&gt;K34,$F$41&lt;=L34),M34,"")</f>
        <v/>
      </c>
    </row>
    <row r="35" spans="1:15" s="318" customFormat="1" ht="34" customHeight="1">
      <c r="A35" s="319"/>
      <c r="B35" s="321" t="s">
        <v>255</v>
      </c>
      <c r="C35" s="552" t="str">
        <f>Introduction!C19</f>
        <v>Government bonds</v>
      </c>
      <c r="D35" s="696" t="s">
        <v>253</v>
      </c>
      <c r="E35" s="363" t="str">
        <f>IF(D35="YES",Introduction!D19,IF(D35="No","0%","N/A"))</f>
        <v>0%</v>
      </c>
      <c r="F35" s="51"/>
      <c r="G35" s="223"/>
      <c r="H35" s="543"/>
      <c r="I35" s="569"/>
      <c r="J35" s="569"/>
      <c r="K35" s="565">
        <v>0.75</v>
      </c>
      <c r="L35" s="566">
        <v>1</v>
      </c>
      <c r="M35" s="567">
        <v>4</v>
      </c>
      <c r="N35" s="568" t="str">
        <f>IF(AND($F$41&gt;K35,$F$41&lt;=L35),M35,"")</f>
        <v/>
      </c>
    </row>
    <row r="36" spans="1:15" s="318" customFormat="1" ht="34" customHeight="1">
      <c r="A36" s="319"/>
      <c r="B36" s="321" t="s">
        <v>255</v>
      </c>
      <c r="C36" s="552" t="str">
        <f>Introduction!C20</f>
        <v>Real estate</v>
      </c>
      <c r="D36" s="696" t="s">
        <v>253</v>
      </c>
      <c r="E36" s="363" t="str">
        <f>IF(D36="YES",Introduction!D20,IF(D36="No","0%","N/A"))</f>
        <v>0%</v>
      </c>
      <c r="F36" s="51"/>
      <c r="G36" s="223"/>
      <c r="H36" s="543"/>
      <c r="I36" s="569"/>
      <c r="J36" s="570"/>
      <c r="K36" s="570"/>
      <c r="L36" s="567"/>
      <c r="M36" s="567">
        <f>SUM(N31:N35)</f>
        <v>0</v>
      </c>
    </row>
    <row r="37" spans="1:15" s="318" customFormat="1" ht="34" customHeight="1">
      <c r="A37" s="319"/>
      <c r="B37" s="321" t="s">
        <v>255</v>
      </c>
      <c r="C37" s="553" t="str">
        <f>Introduction!C21</f>
        <v>Alternatives investments (such as private equity, hedge funds and infrastructure)</v>
      </c>
      <c r="D37" s="696" t="s">
        <v>253</v>
      </c>
      <c r="E37" s="363" t="str">
        <f>IF(D37="YES",Introduction!D21,IF(D37="No","0%","N/A"))</f>
        <v>0%</v>
      </c>
      <c r="F37" s="51"/>
      <c r="G37" s="223"/>
      <c r="H37" s="558"/>
      <c r="I37" s="569"/>
      <c r="J37" s="350"/>
      <c r="K37" s="543"/>
    </row>
    <row r="38" spans="1:15" s="318" customFormat="1" ht="34" customHeight="1">
      <c r="A38" s="319"/>
      <c r="B38" s="321" t="s">
        <v>255</v>
      </c>
      <c r="C38" s="552" t="str">
        <f>Introduction!C22</f>
        <v>Mortgages</v>
      </c>
      <c r="D38" s="696" t="s">
        <v>253</v>
      </c>
      <c r="E38" s="363" t="str">
        <f>IF(D38="YES",Introduction!D22,IF(D38="No","0%","N/A"))</f>
        <v>0%</v>
      </c>
      <c r="F38" s="51"/>
      <c r="G38" s="223"/>
      <c r="H38" s="543"/>
      <c r="I38" s="569"/>
      <c r="J38" s="350"/>
      <c r="K38" s="543"/>
    </row>
    <row r="39" spans="1:15" s="318" customFormat="1" ht="34" customHeight="1">
      <c r="A39" s="319"/>
      <c r="B39" s="321" t="s">
        <v>255</v>
      </c>
      <c r="C39" s="552" t="str">
        <f>Introduction!C23</f>
        <v>Loans</v>
      </c>
      <c r="D39" s="696" t="s">
        <v>253</v>
      </c>
      <c r="E39" s="363" t="str">
        <f>IF(D39="YES",Introduction!D23,IF(D39="No","0%","N/A"))</f>
        <v>0%</v>
      </c>
      <c r="F39" s="51"/>
      <c r="G39" s="223"/>
      <c r="H39" s="543"/>
      <c r="I39" s="569"/>
      <c r="J39" s="350"/>
      <c r="K39" s="543"/>
    </row>
    <row r="40" spans="1:15" s="318" customFormat="1" ht="34" customHeight="1" thickBot="1">
      <c r="A40" s="319"/>
      <c r="B40" s="321" t="s">
        <v>255</v>
      </c>
      <c r="C40" s="554" t="str">
        <f>Introduction!C24</f>
        <v>Project finance</v>
      </c>
      <c r="D40" s="697" t="s">
        <v>253</v>
      </c>
      <c r="E40" s="367" t="str">
        <f>IF(D40="YES",Introduction!D24,IF(D40="No","0%","N/A"))</f>
        <v>0%</v>
      </c>
      <c r="F40" s="50"/>
      <c r="G40" s="223"/>
      <c r="H40" s="543"/>
      <c r="I40" s="543"/>
      <c r="J40" s="543"/>
      <c r="K40" s="543"/>
    </row>
    <row r="41" spans="1:15" s="318" customFormat="1" ht="19" thickBot="1">
      <c r="A41" s="319"/>
      <c r="B41" s="321"/>
      <c r="C41" s="59" t="s">
        <v>199</v>
      </c>
      <c r="D41" s="58"/>
      <c r="E41" s="57"/>
      <c r="F41" s="433">
        <f>SUM(E33:E40)</f>
        <v>0</v>
      </c>
      <c r="G41" s="195"/>
      <c r="H41" s="543"/>
      <c r="I41" s="571" t="s">
        <v>204</v>
      </c>
      <c r="J41" s="350"/>
      <c r="K41" s="350"/>
      <c r="L41" s="314"/>
      <c r="M41" s="314"/>
      <c r="N41" s="314"/>
      <c r="O41" s="314"/>
    </row>
    <row r="42" spans="1:15" s="318" customFormat="1" ht="17" thickBot="1">
      <c r="A42" s="319"/>
      <c r="B42" s="83"/>
      <c r="C42" s="151" t="str">
        <f>IF(G42=0,I41,IF(G42=1,I42,IF(G42=2,I43,IF(G42=3,I44,IF(G42=4,I45,"")))))</f>
        <v>No policy. (0/4)</v>
      </c>
      <c r="D42" s="149"/>
      <c r="E42" s="149"/>
      <c r="F42" s="147"/>
      <c r="G42" s="370">
        <f>M36</f>
        <v>0</v>
      </c>
      <c r="H42" s="543"/>
      <c r="I42" s="571" t="s">
        <v>205</v>
      </c>
      <c r="J42" s="350"/>
      <c r="K42" s="350"/>
      <c r="L42" s="314"/>
      <c r="M42" s="314"/>
      <c r="N42" s="314"/>
      <c r="O42" s="314"/>
    </row>
    <row r="43" spans="1:15" s="318" customFormat="1" ht="17" thickBot="1">
      <c r="A43" s="319"/>
      <c r="B43" s="83"/>
      <c r="C43" s="53" t="s">
        <v>75</v>
      </c>
      <c r="D43" s="76"/>
      <c r="E43" s="76"/>
      <c r="F43" s="75"/>
      <c r="G43" s="223"/>
      <c r="H43" s="558"/>
      <c r="I43" s="571" t="s">
        <v>206</v>
      </c>
      <c r="J43" s="350"/>
      <c r="K43" s="350"/>
      <c r="L43" s="314"/>
      <c r="M43" s="314"/>
      <c r="N43" s="314"/>
      <c r="O43" s="314"/>
    </row>
    <row r="44" spans="1:15" s="318" customFormat="1" ht="16">
      <c r="A44" s="319"/>
      <c r="B44" s="83"/>
      <c r="C44" s="169"/>
      <c r="D44" s="167"/>
      <c r="E44" s="167"/>
      <c r="F44" s="165"/>
      <c r="G44" s="223"/>
      <c r="H44" s="543"/>
      <c r="I44" s="571" t="s">
        <v>207</v>
      </c>
      <c r="J44" s="350"/>
      <c r="K44" s="350"/>
      <c r="L44" s="314"/>
      <c r="M44" s="314"/>
      <c r="N44" s="314"/>
      <c r="O44" s="314"/>
    </row>
    <row r="45" spans="1:15" s="318" customFormat="1" ht="16">
      <c r="A45" s="319"/>
      <c r="B45" s="83"/>
      <c r="C45" s="163"/>
      <c r="D45" s="161"/>
      <c r="E45" s="161"/>
      <c r="F45" s="159"/>
      <c r="G45" s="223"/>
      <c r="H45" s="543"/>
      <c r="I45" s="571" t="s">
        <v>208</v>
      </c>
      <c r="J45" s="350"/>
      <c r="K45" s="350"/>
      <c r="L45" s="314"/>
      <c r="M45" s="314"/>
      <c r="N45" s="314"/>
      <c r="O45" s="314"/>
    </row>
    <row r="46" spans="1:15" s="318" customFormat="1" ht="16">
      <c r="A46" s="319"/>
      <c r="B46" s="83"/>
      <c r="C46" s="163"/>
      <c r="D46" s="161"/>
      <c r="E46" s="161"/>
      <c r="F46" s="159"/>
      <c r="G46" s="223"/>
      <c r="H46" s="543"/>
      <c r="I46" s="544"/>
      <c r="J46" s="543"/>
      <c r="K46" s="543"/>
    </row>
    <row r="47" spans="1:15" s="318" customFormat="1" ht="16">
      <c r="A47" s="319"/>
      <c r="B47" s="83"/>
      <c r="C47" s="163"/>
      <c r="D47" s="161"/>
      <c r="E47" s="161"/>
      <c r="F47" s="159"/>
      <c r="G47" s="223"/>
      <c r="H47" s="543"/>
      <c r="I47" s="544"/>
      <c r="J47" s="543"/>
      <c r="K47" s="543"/>
    </row>
    <row r="48" spans="1:15" s="318" customFormat="1" ht="16">
      <c r="A48" s="319"/>
      <c r="B48" s="83"/>
      <c r="C48" s="163"/>
      <c r="D48" s="161"/>
      <c r="E48" s="161"/>
      <c r="F48" s="159"/>
      <c r="G48" s="223"/>
      <c r="H48" s="543"/>
      <c r="I48" s="543"/>
      <c r="J48" s="543"/>
      <c r="K48" s="543"/>
    </row>
    <row r="49" spans="1:13" s="318" customFormat="1" ht="17" thickBot="1">
      <c r="A49" s="319"/>
      <c r="B49" s="83"/>
      <c r="C49" s="157"/>
      <c r="D49" s="155"/>
      <c r="E49" s="155"/>
      <c r="F49" s="153"/>
      <c r="G49" s="223"/>
      <c r="H49" s="543"/>
      <c r="I49" s="543"/>
      <c r="J49" s="543"/>
      <c r="K49" s="543"/>
    </row>
    <row r="50" spans="1:13" s="318" customFormat="1" ht="18" customHeight="1" thickBot="1">
      <c r="A50" s="319"/>
      <c r="B50" s="83"/>
      <c r="C50" s="77" t="s">
        <v>96</v>
      </c>
      <c r="D50" s="76"/>
      <c r="E50" s="76"/>
      <c r="F50" s="75"/>
      <c r="G50" s="223"/>
      <c r="H50" s="543"/>
      <c r="I50" s="544"/>
      <c r="J50" s="543"/>
      <c r="K50" s="543"/>
    </row>
    <row r="51" spans="1:13" s="318" customFormat="1" ht="17" thickBot="1">
      <c r="A51" s="319"/>
      <c r="B51" s="342"/>
      <c r="C51" s="74"/>
      <c r="D51" s="73"/>
      <c r="E51" s="73"/>
      <c r="F51" s="72"/>
      <c r="G51" s="195"/>
      <c r="H51" s="543"/>
      <c r="I51" s="543"/>
      <c r="J51" s="543"/>
      <c r="K51" s="543"/>
    </row>
    <row r="52" spans="1:13" s="318" customFormat="1" ht="17" thickBot="1">
      <c r="A52" s="319"/>
      <c r="B52" s="255"/>
      <c r="C52" s="253"/>
      <c r="D52" s="253"/>
      <c r="E52" s="253"/>
      <c r="F52" s="253"/>
      <c r="G52" s="251"/>
      <c r="H52" s="543"/>
      <c r="I52" s="543"/>
      <c r="J52" s="543"/>
      <c r="K52" s="543"/>
    </row>
    <row r="53" spans="1:13" s="331" customFormat="1" ht="20" thickBot="1">
      <c r="A53" s="332"/>
      <c r="B53" s="330" t="s">
        <v>210</v>
      </c>
      <c r="C53" s="249" t="s">
        <v>213</v>
      </c>
      <c r="D53" s="247"/>
      <c r="E53" s="247"/>
      <c r="F53" s="245"/>
      <c r="G53" s="536"/>
      <c r="H53" s="541"/>
      <c r="I53" s="541"/>
      <c r="J53" s="541"/>
      <c r="K53" s="541"/>
    </row>
    <row r="54" spans="1:13" s="318" customFormat="1" ht="51.75" customHeight="1" thickBot="1">
      <c r="A54" s="319"/>
      <c r="B54" s="537"/>
      <c r="C54" s="243" t="s">
        <v>62</v>
      </c>
      <c r="D54" s="241"/>
      <c r="E54" s="241"/>
      <c r="F54" s="239"/>
      <c r="G54" s="534"/>
      <c r="H54" s="543"/>
      <c r="I54" s="543" t="s">
        <v>214</v>
      </c>
      <c r="J54" s="543" t="s">
        <v>215</v>
      </c>
      <c r="K54" s="543"/>
    </row>
    <row r="55" spans="1:13" s="318" customFormat="1" ht="17" thickBot="1">
      <c r="A55" s="319"/>
      <c r="B55" s="321" t="s">
        <v>255</v>
      </c>
      <c r="C55" s="237"/>
      <c r="D55" s="235"/>
      <c r="E55" s="235"/>
      <c r="F55" s="233"/>
      <c r="G55" s="370" t="str">
        <f>IFERROR(VLOOKUP(C55, $I$4:$J$99, 2, FALSE),"X")</f>
        <v>X</v>
      </c>
      <c r="H55" s="543"/>
      <c r="I55" s="543" t="s">
        <v>90</v>
      </c>
      <c r="J55" s="543">
        <v>0</v>
      </c>
      <c r="K55" s="543"/>
    </row>
    <row r="56" spans="1:13" s="318" customFormat="1" ht="17" thickBot="1">
      <c r="A56" s="319"/>
      <c r="B56" s="535"/>
      <c r="C56" s="181" t="s">
        <v>256</v>
      </c>
      <c r="D56" s="179"/>
      <c r="E56" s="179"/>
      <c r="F56" s="177"/>
      <c r="G56" s="225"/>
      <c r="H56" s="543"/>
      <c r="I56" s="543" t="s">
        <v>91</v>
      </c>
      <c r="J56" s="543">
        <v>1</v>
      </c>
      <c r="K56" s="543"/>
    </row>
    <row r="57" spans="1:13" s="318" customFormat="1" ht="16">
      <c r="A57" s="319"/>
      <c r="B57" s="185"/>
      <c r="C57" s="219"/>
      <c r="D57" s="217"/>
      <c r="E57" s="217"/>
      <c r="F57" s="215"/>
      <c r="G57" s="223"/>
      <c r="H57" s="543"/>
      <c r="I57" s="543" t="s">
        <v>92</v>
      </c>
      <c r="J57" s="543">
        <v>2</v>
      </c>
      <c r="K57" s="543"/>
      <c r="M57" s="572"/>
    </row>
    <row r="58" spans="1:13" s="318" customFormat="1" ht="16">
      <c r="A58" s="319"/>
      <c r="B58" s="185"/>
      <c r="C58" s="213"/>
      <c r="D58" s="211"/>
      <c r="E58" s="211"/>
      <c r="F58" s="209"/>
      <c r="G58" s="223"/>
      <c r="H58" s="543"/>
      <c r="I58" s="573"/>
      <c r="J58" s="543"/>
      <c r="K58" s="543"/>
    </row>
    <row r="59" spans="1:13" s="318" customFormat="1" ht="16">
      <c r="A59" s="319"/>
      <c r="B59" s="185"/>
      <c r="C59" s="213"/>
      <c r="D59" s="211"/>
      <c r="E59" s="211"/>
      <c r="F59" s="209"/>
      <c r="G59" s="223"/>
      <c r="H59" s="543"/>
      <c r="I59" s="543"/>
      <c r="J59" s="543"/>
      <c r="K59" s="543"/>
    </row>
    <row r="60" spans="1:13" s="318" customFormat="1" ht="16">
      <c r="A60" s="319"/>
      <c r="B60" s="185"/>
      <c r="C60" s="213"/>
      <c r="D60" s="211"/>
      <c r="E60" s="211"/>
      <c r="F60" s="209"/>
      <c r="G60" s="223"/>
      <c r="H60" s="543"/>
      <c r="I60" s="544"/>
      <c r="J60" s="543"/>
      <c r="K60" s="543"/>
    </row>
    <row r="61" spans="1:13" s="318" customFormat="1" ht="16">
      <c r="A61" s="319"/>
      <c r="B61" s="185"/>
      <c r="C61" s="213"/>
      <c r="D61" s="211"/>
      <c r="E61" s="211"/>
      <c r="F61" s="209"/>
      <c r="G61" s="223"/>
      <c r="H61" s="543"/>
      <c r="I61" s="544"/>
      <c r="J61" s="543"/>
      <c r="K61" s="543"/>
    </row>
    <row r="62" spans="1:13" s="318" customFormat="1" ht="17" thickBot="1">
      <c r="A62" s="319"/>
      <c r="B62" s="185"/>
      <c r="C62" s="207"/>
      <c r="D62" s="205"/>
      <c r="E62" s="205"/>
      <c r="F62" s="203"/>
      <c r="G62" s="223"/>
      <c r="H62" s="543"/>
      <c r="I62" s="543"/>
      <c r="J62" s="543"/>
      <c r="K62" s="543"/>
    </row>
    <row r="63" spans="1:13" s="318" customFormat="1" ht="17" thickBot="1">
      <c r="A63" s="319"/>
      <c r="B63" s="185"/>
      <c r="C63" s="191" t="s">
        <v>96</v>
      </c>
      <c r="D63" s="189"/>
      <c r="E63" s="189"/>
      <c r="F63" s="187"/>
      <c r="G63" s="223"/>
      <c r="H63" s="543"/>
      <c r="I63" s="543"/>
      <c r="J63" s="543"/>
      <c r="K63" s="543"/>
    </row>
    <row r="64" spans="1:13" s="318" customFormat="1" ht="18" customHeight="1" thickBot="1">
      <c r="A64" s="319"/>
      <c r="B64" s="183"/>
      <c r="C64" s="175"/>
      <c r="D64" s="173"/>
      <c r="E64" s="173"/>
      <c r="F64" s="171"/>
      <c r="G64" s="195"/>
      <c r="H64" s="543"/>
      <c r="I64" s="544"/>
      <c r="J64" s="543"/>
      <c r="K64" s="543"/>
    </row>
    <row r="65" spans="1:13" s="318" customFormat="1" ht="17" thickBot="1">
      <c r="A65" s="319"/>
      <c r="B65" s="255"/>
      <c r="C65" s="253"/>
      <c r="D65" s="253"/>
      <c r="E65" s="253"/>
      <c r="F65" s="253"/>
      <c r="G65" s="251"/>
      <c r="H65" s="543"/>
      <c r="I65" s="543"/>
      <c r="J65" s="543"/>
      <c r="K65" s="543"/>
    </row>
    <row r="66" spans="1:13" s="331" customFormat="1" ht="20" thickBot="1">
      <c r="A66" s="332"/>
      <c r="B66" s="330" t="s">
        <v>216</v>
      </c>
      <c r="C66" s="249" t="s">
        <v>220</v>
      </c>
      <c r="D66" s="247"/>
      <c r="E66" s="247"/>
      <c r="F66" s="245"/>
      <c r="G66" s="536"/>
      <c r="H66" s="541"/>
      <c r="I66" s="541"/>
      <c r="J66" s="541"/>
      <c r="K66" s="541"/>
    </row>
    <row r="67" spans="1:13" s="318" customFormat="1" ht="53" customHeight="1" thickBot="1">
      <c r="A67" s="319"/>
      <c r="B67" s="537"/>
      <c r="C67" s="243" t="s">
        <v>66</v>
      </c>
      <c r="D67" s="241"/>
      <c r="E67" s="241"/>
      <c r="F67" s="239"/>
      <c r="G67" s="534"/>
      <c r="H67" s="543"/>
      <c r="I67" s="543"/>
      <c r="J67" s="543"/>
      <c r="K67" s="543"/>
    </row>
    <row r="68" spans="1:13" s="318" customFormat="1" ht="17" thickBot="1">
      <c r="A68" s="319"/>
      <c r="B68" s="321" t="s">
        <v>255</v>
      </c>
      <c r="C68" s="237"/>
      <c r="D68" s="235"/>
      <c r="E68" s="235"/>
      <c r="F68" s="233"/>
      <c r="G68" s="370" t="str">
        <f>IFERROR(VLOOKUP(C68, $I$4:$J$99, 2, FALSE),"X")</f>
        <v>X</v>
      </c>
      <c r="H68" s="543"/>
      <c r="I68" s="543" t="s">
        <v>12</v>
      </c>
      <c r="J68" s="543">
        <v>0</v>
      </c>
      <c r="K68" s="543"/>
    </row>
    <row r="69" spans="1:13" s="318" customFormat="1" ht="17" thickBot="1">
      <c r="A69" s="319"/>
      <c r="B69" s="535"/>
      <c r="C69" s="231" t="s">
        <v>112</v>
      </c>
      <c r="D69" s="229"/>
      <c r="E69" s="229"/>
      <c r="F69" s="227"/>
      <c r="G69" s="225"/>
      <c r="H69" s="558"/>
      <c r="I69" s="543" t="s">
        <v>48</v>
      </c>
      <c r="J69" s="543">
        <v>1</v>
      </c>
      <c r="K69" s="543"/>
    </row>
    <row r="70" spans="1:13" s="318" customFormat="1" ht="16">
      <c r="A70" s="319"/>
      <c r="B70" s="221"/>
      <c r="C70" s="219"/>
      <c r="D70" s="217"/>
      <c r="E70" s="217"/>
      <c r="F70" s="215"/>
      <c r="G70" s="223"/>
      <c r="H70" s="543"/>
      <c r="I70" s="573"/>
      <c r="J70" s="543"/>
      <c r="K70" s="543"/>
      <c r="M70" s="572"/>
    </row>
    <row r="71" spans="1:13" s="318" customFormat="1" ht="16">
      <c r="A71" s="319"/>
      <c r="B71" s="221"/>
      <c r="C71" s="213"/>
      <c r="D71" s="211"/>
      <c r="E71" s="211"/>
      <c r="F71" s="209"/>
      <c r="G71" s="223"/>
      <c r="H71" s="543"/>
      <c r="I71" s="573"/>
      <c r="J71" s="543"/>
      <c r="K71" s="543"/>
    </row>
    <row r="72" spans="1:13" s="318" customFormat="1" ht="16">
      <c r="A72" s="319"/>
      <c r="B72" s="221"/>
      <c r="C72" s="213"/>
      <c r="D72" s="211"/>
      <c r="E72" s="211"/>
      <c r="F72" s="209"/>
      <c r="G72" s="223"/>
      <c r="H72" s="543"/>
      <c r="I72" s="543"/>
      <c r="J72" s="543"/>
      <c r="K72" s="543"/>
    </row>
    <row r="73" spans="1:13" s="318" customFormat="1" ht="16">
      <c r="A73" s="319"/>
      <c r="B73" s="221"/>
      <c r="C73" s="213"/>
      <c r="D73" s="211"/>
      <c r="E73" s="211"/>
      <c r="F73" s="209"/>
      <c r="G73" s="223"/>
      <c r="H73" s="543"/>
      <c r="I73" s="544"/>
      <c r="J73" s="543"/>
      <c r="K73" s="543"/>
    </row>
    <row r="74" spans="1:13" s="318" customFormat="1" ht="16">
      <c r="A74" s="319"/>
      <c r="B74" s="221"/>
      <c r="C74" s="213"/>
      <c r="D74" s="211"/>
      <c r="E74" s="211"/>
      <c r="F74" s="209"/>
      <c r="G74" s="223"/>
      <c r="H74" s="543"/>
      <c r="I74" s="544"/>
      <c r="J74" s="543"/>
      <c r="K74" s="543"/>
    </row>
    <row r="75" spans="1:13" s="318" customFormat="1" ht="17" thickBot="1">
      <c r="A75" s="319"/>
      <c r="B75" s="221"/>
      <c r="C75" s="207"/>
      <c r="D75" s="205"/>
      <c r="E75" s="205"/>
      <c r="F75" s="203"/>
      <c r="G75" s="223"/>
      <c r="H75" s="543"/>
      <c r="I75" s="543"/>
      <c r="J75" s="543"/>
      <c r="K75" s="543"/>
    </row>
    <row r="76" spans="1:13" s="318" customFormat="1" ht="17" thickBot="1">
      <c r="A76" s="319"/>
      <c r="B76" s="221"/>
      <c r="C76" s="201" t="s">
        <v>82</v>
      </c>
      <c r="D76" s="199"/>
      <c r="E76" s="199"/>
      <c r="F76" s="197"/>
      <c r="G76" s="223"/>
      <c r="H76" s="558"/>
      <c r="I76" s="543"/>
      <c r="J76" s="543"/>
      <c r="K76" s="543"/>
    </row>
    <row r="77" spans="1:13" s="318" customFormat="1" ht="18" customHeight="1" thickBot="1">
      <c r="A77" s="319"/>
      <c r="B77" s="221"/>
      <c r="C77" s="62"/>
      <c r="D77" s="61"/>
      <c r="E77" s="61"/>
      <c r="F77" s="60"/>
      <c r="G77" s="223"/>
      <c r="H77" s="543"/>
      <c r="I77" s="544"/>
      <c r="J77" s="543"/>
      <c r="K77" s="543"/>
    </row>
    <row r="78" spans="1:13" s="318" customFormat="1" ht="17" thickBot="1">
      <c r="A78" s="319"/>
      <c r="B78" s="255"/>
      <c r="C78" s="253"/>
      <c r="D78" s="253"/>
      <c r="E78" s="253"/>
      <c r="F78" s="253"/>
      <c r="G78" s="251"/>
      <c r="H78" s="543"/>
      <c r="I78" s="543"/>
      <c r="J78" s="543"/>
      <c r="K78" s="543"/>
    </row>
    <row r="79" spans="1:13" s="331" customFormat="1" ht="20" thickBot="1">
      <c r="A79" s="332"/>
      <c r="B79" s="330" t="s">
        <v>218</v>
      </c>
      <c r="C79" s="249" t="s">
        <v>219</v>
      </c>
      <c r="D79" s="247"/>
      <c r="E79" s="247"/>
      <c r="F79" s="245"/>
      <c r="G79" s="536"/>
      <c r="H79" s="541"/>
      <c r="I79" s="541"/>
      <c r="J79" s="541"/>
      <c r="K79" s="541"/>
    </row>
    <row r="80" spans="1:13" s="318" customFormat="1" ht="77" customHeight="1" thickBot="1">
      <c r="A80" s="319"/>
      <c r="B80" s="537"/>
      <c r="C80" s="56" t="s">
        <v>45</v>
      </c>
      <c r="D80" s="55"/>
      <c r="E80" s="55"/>
      <c r="F80" s="54"/>
      <c r="G80" s="533"/>
      <c r="H80" s="558"/>
      <c r="I80" s="543"/>
      <c r="J80" s="543"/>
      <c r="K80" s="543"/>
    </row>
    <row r="81" spans="1:13" s="318" customFormat="1" ht="17" thickBot="1">
      <c r="A81" s="319"/>
      <c r="B81" s="321" t="s">
        <v>255</v>
      </c>
      <c r="C81" s="237"/>
      <c r="D81" s="235"/>
      <c r="E81" s="235"/>
      <c r="F81" s="233"/>
      <c r="G81" s="370" t="str">
        <f>IFERROR(VLOOKUP(C81, $I$4:$J$99, 2, FALSE),"X")</f>
        <v>X</v>
      </c>
      <c r="H81" s="543"/>
      <c r="I81" s="543" t="s">
        <v>46</v>
      </c>
      <c r="J81" s="543">
        <v>0</v>
      </c>
      <c r="K81" s="543"/>
    </row>
    <row r="82" spans="1:13" s="318" customFormat="1" ht="17" thickBot="1">
      <c r="A82" s="319"/>
      <c r="B82" s="535"/>
      <c r="C82" s="231" t="s">
        <v>74</v>
      </c>
      <c r="D82" s="229"/>
      <c r="E82" s="229"/>
      <c r="F82" s="227"/>
      <c r="G82" s="225"/>
      <c r="H82" s="543"/>
      <c r="I82" s="543" t="s">
        <v>47</v>
      </c>
      <c r="J82" s="543">
        <v>1</v>
      </c>
      <c r="K82" s="543"/>
    </row>
    <row r="83" spans="1:13" s="318" customFormat="1" ht="16">
      <c r="A83" s="319"/>
      <c r="B83" s="221"/>
      <c r="C83" s="219"/>
      <c r="D83" s="217"/>
      <c r="E83" s="217"/>
      <c r="F83" s="215"/>
      <c r="G83" s="223"/>
      <c r="H83" s="543"/>
      <c r="I83" s="573"/>
      <c r="J83" s="543"/>
      <c r="K83" s="543"/>
      <c r="M83" s="572"/>
    </row>
    <row r="84" spans="1:13" s="318" customFormat="1" ht="16">
      <c r="A84" s="319"/>
      <c r="B84" s="221"/>
      <c r="C84" s="213"/>
      <c r="D84" s="211"/>
      <c r="E84" s="211"/>
      <c r="F84" s="209"/>
      <c r="G84" s="223"/>
      <c r="H84" s="543"/>
      <c r="I84" s="573"/>
      <c r="J84" s="543"/>
      <c r="K84" s="543"/>
    </row>
    <row r="85" spans="1:13" s="318" customFormat="1" ht="16">
      <c r="A85" s="319"/>
      <c r="B85" s="221"/>
      <c r="C85" s="213"/>
      <c r="D85" s="211"/>
      <c r="E85" s="211"/>
      <c r="F85" s="209"/>
      <c r="G85" s="223"/>
      <c r="H85" s="543"/>
      <c r="I85" s="543"/>
      <c r="J85" s="543"/>
      <c r="K85" s="543"/>
    </row>
    <row r="86" spans="1:13" s="318" customFormat="1" ht="16">
      <c r="A86" s="319"/>
      <c r="B86" s="221"/>
      <c r="C86" s="213"/>
      <c r="D86" s="211"/>
      <c r="E86" s="211"/>
      <c r="F86" s="209"/>
      <c r="G86" s="223"/>
      <c r="H86" s="543"/>
      <c r="I86" s="544"/>
      <c r="J86" s="543"/>
      <c r="K86" s="543"/>
    </row>
    <row r="87" spans="1:13" s="318" customFormat="1" ht="16">
      <c r="A87" s="319"/>
      <c r="B87" s="221"/>
      <c r="C87" s="213"/>
      <c r="D87" s="211"/>
      <c r="E87" s="211"/>
      <c r="F87" s="209"/>
      <c r="G87" s="223"/>
      <c r="H87" s="543"/>
      <c r="I87" s="544"/>
      <c r="J87" s="543"/>
      <c r="K87" s="543"/>
    </row>
    <row r="88" spans="1:13" s="318" customFormat="1" ht="17" thickBot="1">
      <c r="A88" s="319"/>
      <c r="B88" s="221"/>
      <c r="C88" s="207"/>
      <c r="D88" s="205"/>
      <c r="E88" s="205"/>
      <c r="F88" s="203"/>
      <c r="G88" s="223"/>
      <c r="H88" s="543"/>
      <c r="I88" s="543"/>
      <c r="J88" s="543"/>
      <c r="K88" s="543"/>
    </row>
    <row r="89" spans="1:13" s="318" customFormat="1" ht="17" thickBot="1">
      <c r="A89" s="319"/>
      <c r="B89" s="221"/>
      <c r="C89" s="191" t="s">
        <v>96</v>
      </c>
      <c r="D89" s="189"/>
      <c r="E89" s="189"/>
      <c r="F89" s="187"/>
      <c r="G89" s="223"/>
      <c r="H89" s="543"/>
      <c r="I89" s="543"/>
      <c r="J89" s="543"/>
      <c r="K89" s="543"/>
    </row>
    <row r="90" spans="1:13" s="318" customFormat="1" ht="18" customHeight="1" thickBot="1">
      <c r="A90" s="319"/>
      <c r="B90" s="193"/>
      <c r="C90" s="62"/>
      <c r="D90" s="61"/>
      <c r="E90" s="61"/>
      <c r="F90" s="60"/>
      <c r="G90" s="195"/>
      <c r="H90" s="543"/>
      <c r="I90" s="544"/>
      <c r="J90" s="543"/>
      <c r="K90" s="543"/>
    </row>
    <row r="91" spans="1:13" s="318" customFormat="1" ht="16.5" customHeight="1">
      <c r="A91" s="319"/>
      <c r="B91" s="305"/>
      <c r="C91" s="308"/>
      <c r="D91" s="308"/>
      <c r="E91" s="308"/>
      <c r="F91" s="308"/>
      <c r="G91" s="313"/>
      <c r="H91" s="543"/>
      <c r="I91" s="543"/>
      <c r="J91" s="543"/>
      <c r="K91" s="543"/>
    </row>
    <row r="93" spans="1:13" s="350" customFormat="1">
      <c r="C93" s="556" t="s">
        <v>121</v>
      </c>
      <c r="D93" s="409"/>
      <c r="E93" s="409"/>
      <c r="F93" s="409"/>
      <c r="G93" s="557"/>
    </row>
    <row r="95" spans="1:13" s="350" customFormat="1">
      <c r="C95" s="556" t="s">
        <v>121</v>
      </c>
      <c r="D95" s="409"/>
      <c r="E95" s="409"/>
      <c r="F95" s="409"/>
      <c r="G95" s="557"/>
    </row>
    <row r="97" spans="3:7" s="350" customFormat="1">
      <c r="C97" s="556" t="s">
        <v>121</v>
      </c>
      <c r="D97" s="409"/>
      <c r="E97" s="409"/>
      <c r="F97" s="409"/>
      <c r="G97" s="557"/>
    </row>
    <row r="98" spans="3:7" s="350" customFormat="1">
      <c r="C98" s="409"/>
      <c r="D98" s="409"/>
      <c r="E98" s="409"/>
      <c r="F98" s="409"/>
      <c r="G98" s="557"/>
    </row>
    <row r="99" spans="3:7" s="350" customFormat="1">
      <c r="D99" s="409"/>
      <c r="E99" s="409"/>
      <c r="F99" s="409"/>
      <c r="G99" s="557"/>
    </row>
    <row r="101" spans="3:7" s="350" customFormat="1">
      <c r="C101" s="556" t="s">
        <v>121</v>
      </c>
      <c r="D101" s="409"/>
      <c r="E101" s="409"/>
      <c r="F101" s="409"/>
      <c r="G101" s="557"/>
    </row>
    <row r="103" spans="3:7" s="350" customFormat="1">
      <c r="C103" s="556" t="s">
        <v>121</v>
      </c>
      <c r="D103" s="409"/>
      <c r="E103" s="409"/>
      <c r="F103" s="409"/>
      <c r="G103" s="557"/>
    </row>
    <row r="104" spans="3:7" s="350" customFormat="1">
      <c r="C104" s="409"/>
      <c r="D104" s="409"/>
      <c r="E104" s="409"/>
      <c r="F104" s="409"/>
      <c r="G104" s="557"/>
    </row>
    <row r="105" spans="3:7" s="350" customFormat="1">
      <c r="C105" s="409"/>
      <c r="D105" s="409"/>
      <c r="E105" s="409"/>
      <c r="F105" s="409"/>
      <c r="G105" s="557"/>
    </row>
    <row r="106" spans="3:7" s="350" customFormat="1">
      <c r="C106" s="409"/>
      <c r="D106" s="409"/>
      <c r="E106" s="409"/>
      <c r="F106" s="409"/>
      <c r="G106" s="557"/>
    </row>
    <row r="107" spans="3:7" s="350" customFormat="1">
      <c r="C107" s="409"/>
      <c r="D107" s="409"/>
      <c r="E107" s="409"/>
      <c r="F107" s="409"/>
      <c r="G107" s="557"/>
    </row>
    <row r="108" spans="3:7" s="350" customFormat="1">
      <c r="C108" s="409"/>
      <c r="D108" s="409"/>
      <c r="E108" s="409"/>
      <c r="F108" s="409"/>
      <c r="G108" s="557"/>
    </row>
    <row r="109" spans="3:7" s="350" customFormat="1">
      <c r="C109" s="409"/>
      <c r="D109" s="409"/>
      <c r="E109" s="409"/>
      <c r="F109" s="409"/>
      <c r="G109" s="557"/>
    </row>
    <row r="110" spans="3:7" s="350" customFormat="1">
      <c r="C110" s="409"/>
      <c r="D110" s="409"/>
      <c r="E110" s="409"/>
      <c r="F110" s="409"/>
      <c r="G110" s="557"/>
    </row>
    <row r="111" spans="3:7" s="350" customFormat="1">
      <c r="C111" s="409"/>
      <c r="D111" s="409"/>
      <c r="E111" s="409"/>
      <c r="F111" s="409"/>
      <c r="G111" s="557"/>
    </row>
    <row r="112" spans="3:7" s="350" customFormat="1">
      <c r="C112" s="409"/>
      <c r="D112" s="409"/>
      <c r="E112" s="409"/>
      <c r="F112" s="409"/>
      <c r="G112" s="557"/>
    </row>
    <row r="113" spans="3:7" s="350" customFormat="1">
      <c r="C113" s="409"/>
      <c r="D113" s="409"/>
      <c r="E113" s="409"/>
      <c r="F113" s="409"/>
      <c r="G113" s="557"/>
    </row>
    <row r="114" spans="3:7" s="350" customFormat="1">
      <c r="C114" s="409"/>
      <c r="D114" s="409"/>
      <c r="E114" s="409"/>
      <c r="F114" s="409"/>
      <c r="G114" s="557"/>
    </row>
    <row r="115" spans="3:7" s="350" customFormat="1">
      <c r="C115" s="409"/>
      <c r="D115" s="409"/>
      <c r="E115" s="409"/>
      <c r="F115" s="409"/>
      <c r="G115" s="557"/>
    </row>
    <row r="116" spans="3:7" s="350" customFormat="1">
      <c r="C116" s="409"/>
      <c r="D116" s="409"/>
      <c r="E116" s="409"/>
      <c r="F116" s="409"/>
      <c r="G116" s="557"/>
    </row>
    <row r="117" spans="3:7" s="350" customFormat="1">
      <c r="C117" s="409"/>
      <c r="D117" s="409"/>
      <c r="E117" s="409"/>
      <c r="F117" s="409"/>
      <c r="G117" s="557"/>
    </row>
    <row r="118" spans="3:7" s="350" customFormat="1">
      <c r="C118" s="409"/>
      <c r="D118" s="409"/>
      <c r="E118" s="409"/>
      <c r="F118" s="409"/>
      <c r="G118" s="557"/>
    </row>
    <row r="119" spans="3:7" s="350" customFormat="1">
      <c r="C119" s="409"/>
      <c r="D119" s="409"/>
      <c r="E119" s="409"/>
      <c r="F119" s="409"/>
      <c r="G119" s="557"/>
    </row>
    <row r="120" spans="3:7" s="350" customFormat="1">
      <c r="C120" s="409"/>
      <c r="D120" s="409"/>
      <c r="E120" s="409"/>
      <c r="F120" s="409"/>
      <c r="G120" s="557"/>
    </row>
    <row r="121" spans="3:7" s="350" customFormat="1">
      <c r="C121" s="409"/>
      <c r="D121" s="409"/>
      <c r="E121" s="409"/>
      <c r="F121" s="409"/>
      <c r="G121" s="557"/>
    </row>
    <row r="122" spans="3:7" s="350" customFormat="1">
      <c r="C122" s="409"/>
      <c r="D122" s="409"/>
      <c r="E122" s="409"/>
      <c r="F122" s="409"/>
      <c r="G122" s="557"/>
    </row>
    <row r="123" spans="3:7" s="350" customFormat="1">
      <c r="C123" s="409"/>
      <c r="D123" s="409"/>
      <c r="E123" s="409"/>
      <c r="F123" s="409"/>
      <c r="G123" s="557"/>
    </row>
    <row r="124" spans="3:7" s="350" customFormat="1">
      <c r="C124" s="409"/>
      <c r="D124" s="409"/>
      <c r="E124" s="409"/>
      <c r="F124" s="409"/>
      <c r="G124" s="557"/>
    </row>
    <row r="125" spans="3:7" s="350" customFormat="1">
      <c r="C125" s="409"/>
      <c r="D125" s="409"/>
      <c r="E125" s="409"/>
      <c r="F125" s="409"/>
      <c r="G125" s="557"/>
    </row>
    <row r="126" spans="3:7" s="350" customFormat="1">
      <c r="C126" s="409"/>
      <c r="D126" s="409"/>
      <c r="E126" s="409"/>
      <c r="F126" s="409"/>
      <c r="G126" s="557"/>
    </row>
    <row r="127" spans="3:7" s="350" customFormat="1">
      <c r="C127" s="409"/>
      <c r="D127" s="409"/>
      <c r="E127" s="409"/>
      <c r="F127" s="409"/>
      <c r="G127" s="557"/>
    </row>
    <row r="128" spans="3:7" s="350" customFormat="1">
      <c r="C128" s="409"/>
      <c r="D128" s="409"/>
      <c r="E128" s="409"/>
      <c r="F128" s="409"/>
      <c r="G128" s="557"/>
    </row>
    <row r="129" spans="3:7" s="350" customFormat="1">
      <c r="C129" s="409"/>
      <c r="D129" s="409"/>
      <c r="E129" s="409"/>
      <c r="F129" s="409"/>
      <c r="G129" s="557"/>
    </row>
    <row r="130" spans="3:7" s="350" customFormat="1">
      <c r="C130" s="409"/>
      <c r="D130" s="409"/>
      <c r="E130" s="409"/>
      <c r="F130" s="409"/>
      <c r="G130" s="557"/>
    </row>
  </sheetData>
  <sheetCalcPr fullCalcOnLoad="1"/>
  <sheetProtection password="DC33" sheet="1" objects="1" scenarios="1"/>
  <customSheetViews>
    <customSheetView guid="{9B1697CE-B2F5-6C45-BF35-DFA42D9ABD25}" scale="75" showPageBreaks="1" fitToPage="1" printArea="1" topLeftCell="F1">
      <selection activeCell="J18" sqref="A1:XFD1048576"/>
    </customSheetView>
    <customSheetView guid="{A83EA9D2-F072-4A4B-956D-1CACE8D936E9}" scale="75" showPageBreaks="1" fitToPage="1" printArea="1" hiddenColumns="1" topLeftCell="B1">
      <selection activeCell="H77" sqref="H77"/>
    </customSheetView>
    <customSheetView guid="{7B5643DB-FD64-4C4F-9299-5A7FCC54BA0E}" scale="75" showPageBreaks="1" fitToPage="1" printArea="1" hiddenColumns="1" topLeftCell="A41">
      <selection activeCell="C18" sqref="C18:F18"/>
    </customSheetView>
    <customSheetView guid="{32532656-B3B4-4DBA-A55B-F2916EB2E83E}" scale="75" showPageBreaks="1" fitToPage="1" printArea="1" hiddenColumns="1" topLeftCell="A73">
      <selection activeCell="H81" sqref="H81"/>
    </customSheetView>
  </customSheetViews>
  <mergeCells count="67">
    <mergeCell ref="B65:G65"/>
    <mergeCell ref="C79:F79"/>
    <mergeCell ref="C80:F80"/>
    <mergeCell ref="C30:F30"/>
    <mergeCell ref="C31:F31"/>
    <mergeCell ref="B42:B50"/>
    <mergeCell ref="C43:F43"/>
    <mergeCell ref="G43:G51"/>
    <mergeCell ref="C50:F50"/>
    <mergeCell ref="C51:F51"/>
    <mergeCell ref="F33:F40"/>
    <mergeCell ref="E20:F20"/>
    <mergeCell ref="E19:F19"/>
    <mergeCell ref="E26:F26"/>
    <mergeCell ref="E27:F27"/>
    <mergeCell ref="E28:F28"/>
    <mergeCell ref="E23:F23"/>
    <mergeCell ref="E21:F21"/>
    <mergeCell ref="E22:F22"/>
    <mergeCell ref="E24:F24"/>
    <mergeCell ref="E25:F25"/>
    <mergeCell ref="C18:F18"/>
    <mergeCell ref="C17:F17"/>
    <mergeCell ref="B2:G2"/>
    <mergeCell ref="C5:F5"/>
    <mergeCell ref="C6:F6"/>
    <mergeCell ref="C4:F4"/>
    <mergeCell ref="C8:F13"/>
    <mergeCell ref="B3:F3"/>
    <mergeCell ref="B7:B15"/>
    <mergeCell ref="C7:F7"/>
    <mergeCell ref="C14:F14"/>
    <mergeCell ref="C15:F15"/>
    <mergeCell ref="G7:G15"/>
    <mergeCell ref="B16:G16"/>
    <mergeCell ref="C44:F49"/>
    <mergeCell ref="G31:G41"/>
    <mergeCell ref="C42:F42"/>
    <mergeCell ref="B29:G29"/>
    <mergeCell ref="C54:F54"/>
    <mergeCell ref="B52:G52"/>
    <mergeCell ref="C41:E41"/>
    <mergeCell ref="C55:F55"/>
    <mergeCell ref="B57:B64"/>
    <mergeCell ref="G56:G64"/>
    <mergeCell ref="C53:F53"/>
    <mergeCell ref="C57:F62"/>
    <mergeCell ref="C56:F56"/>
    <mergeCell ref="C63:F63"/>
    <mergeCell ref="C64:F64"/>
    <mergeCell ref="C81:F81"/>
    <mergeCell ref="C82:F82"/>
    <mergeCell ref="G82:G90"/>
    <mergeCell ref="B83:B90"/>
    <mergeCell ref="C83:F88"/>
    <mergeCell ref="C89:F89"/>
    <mergeCell ref="C90:F90"/>
    <mergeCell ref="B78:G78"/>
    <mergeCell ref="C66:F66"/>
    <mergeCell ref="C67:F67"/>
    <mergeCell ref="C68:F68"/>
    <mergeCell ref="C69:F69"/>
    <mergeCell ref="G69:G77"/>
    <mergeCell ref="B70:B77"/>
    <mergeCell ref="C70:F75"/>
    <mergeCell ref="C76:F76"/>
    <mergeCell ref="C77:F77"/>
  </mergeCells>
  <phoneticPr fontId="5" type="noConversion"/>
  <dataValidations count="7">
    <dataValidation type="list" allowBlank="1" showInputMessage="1" showErrorMessage="1" sqref="D20:D28">
      <formula1>$I$19:$I$21</formula1>
    </dataValidation>
    <dataValidation type="list" allowBlank="1" showInputMessage="1" showErrorMessage="1" sqref="C6:F6">
      <formula1>$I$5:$I$9</formula1>
    </dataValidation>
    <dataValidation type="list" allowBlank="1" showInputMessage="1" showErrorMessage="1" sqref="C55:F55">
      <formula1>$I$53:$I$57</formula1>
    </dataValidation>
    <dataValidation type="list" allowBlank="1" showInputMessage="1" showErrorMessage="1" sqref="C81:F81">
      <formula1>$I$80:$I$82</formula1>
    </dataValidation>
    <dataValidation type="list" allowBlank="1" showInputMessage="1" showErrorMessage="1" sqref="C68:F68">
      <formula1>$I$67:$I$69</formula1>
    </dataValidation>
    <dataValidation type="list" allowBlank="1" showInputMessage="1" showErrorMessage="1" sqref="D33:D40">
      <formula1>$I$31:$I$33</formula1>
    </dataValidation>
    <dataValidation type="list" allowBlank="1" showInputMessage="1" showErrorMessage="1" sqref="C32">
      <formula1>$I$5:$I$93</formula1>
    </dataValidation>
  </dataValidations>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5" enableFormatConditionsCalculation="0">
    <pageSetUpPr fitToPage="1"/>
  </sheetPr>
  <dimension ref="A1:L46"/>
  <sheetViews>
    <sheetView workbookViewId="0">
      <selection activeCell="C38" sqref="C38:H38"/>
    </sheetView>
  </sheetViews>
  <sheetFormatPr baseColWidth="10" defaultColWidth="9" defaultRowHeight="16"/>
  <cols>
    <col min="1" max="1" width="0.5" style="314" customWidth="1"/>
    <col min="2" max="2" width="6.5" style="314" bestFit="1" customWidth="1"/>
    <col min="3" max="3" width="46" style="371" customWidth="1"/>
    <col min="4" max="8" width="27.33203125" style="371" customWidth="1"/>
    <col min="9" max="9" width="12.1640625" style="372" customWidth="1"/>
    <col min="10" max="10" width="12.6640625" style="318" customWidth="1"/>
    <col min="11" max="11" width="117.1640625" style="318" hidden="1" customWidth="1"/>
    <col min="12" max="12" width="12.6640625" style="318" customWidth="1"/>
    <col min="13" max="13" width="12.6640625" style="314" customWidth="1"/>
    <col min="14" max="16384" width="9" style="314"/>
  </cols>
  <sheetData>
    <row r="1" spans="1:12" ht="3.75" customHeight="1" thickBot="1">
      <c r="A1"/>
      <c r="B1"/>
      <c r="C1" s="310"/>
      <c r="D1" s="310"/>
      <c r="E1" s="310"/>
      <c r="F1" s="310"/>
      <c r="G1" s="310"/>
      <c r="H1" s="310"/>
      <c r="I1" s="312"/>
    </row>
    <row r="2" spans="1:12" ht="21" thickBot="1">
      <c r="A2"/>
      <c r="B2" s="125" t="s">
        <v>240</v>
      </c>
      <c r="C2" s="123"/>
      <c r="D2" s="123"/>
      <c r="E2" s="123"/>
      <c r="F2" s="123"/>
      <c r="G2" s="123"/>
      <c r="H2" s="123"/>
      <c r="I2" s="121"/>
    </row>
    <row r="3" spans="1:12" s="318" customFormat="1" ht="17" thickBot="1">
      <c r="A3" s="319"/>
      <c r="B3" s="71"/>
      <c r="C3" s="70"/>
      <c r="D3" s="70"/>
      <c r="E3" s="70"/>
      <c r="F3" s="70"/>
      <c r="G3" s="70"/>
      <c r="H3" s="70"/>
      <c r="I3" s="69"/>
      <c r="K3" s="360"/>
    </row>
    <row r="4" spans="1:12" s="331" customFormat="1" ht="20" thickBot="1">
      <c r="A4" s="332"/>
      <c r="B4" s="339" t="s">
        <v>124</v>
      </c>
      <c r="C4" s="41" t="s">
        <v>221</v>
      </c>
      <c r="D4" s="40"/>
      <c r="E4" s="40"/>
      <c r="F4" s="40"/>
      <c r="G4" s="40"/>
      <c r="H4" s="39"/>
      <c r="I4" s="46"/>
    </row>
    <row r="5" spans="1:12" s="318" customFormat="1" ht="155" customHeight="1" thickBot="1">
      <c r="A5" s="319"/>
      <c r="B5" s="340"/>
      <c r="C5" s="27" t="s">
        <v>44</v>
      </c>
      <c r="D5" s="26"/>
      <c r="E5" s="26"/>
      <c r="F5" s="26"/>
      <c r="G5" s="26"/>
      <c r="H5" s="25"/>
      <c r="I5" s="45"/>
      <c r="J5" s="540"/>
    </row>
    <row r="6" spans="1:12" s="318" customFormat="1" ht="20" customHeight="1" thickBot="1">
      <c r="A6" s="319"/>
      <c r="B6" s="324"/>
      <c r="C6" s="375"/>
      <c r="D6" s="665" t="s">
        <v>269</v>
      </c>
      <c r="E6" s="666" t="s">
        <v>270</v>
      </c>
      <c r="F6" s="666" t="s">
        <v>49</v>
      </c>
      <c r="G6" s="666" t="s">
        <v>50</v>
      </c>
      <c r="H6" s="667" t="s">
        <v>51</v>
      </c>
      <c r="I6" s="44"/>
    </row>
    <row r="7" spans="1:12" s="318" customFormat="1" ht="39.75" customHeight="1" thickBot="1">
      <c r="A7" s="319"/>
      <c r="B7" s="324"/>
      <c r="C7" s="376"/>
      <c r="D7" s="410" t="s">
        <v>223</v>
      </c>
      <c r="E7" s="459" t="s">
        <v>189</v>
      </c>
      <c r="F7" s="461" t="s">
        <v>224</v>
      </c>
      <c r="G7" s="461" t="s">
        <v>225</v>
      </c>
      <c r="H7" s="460" t="s">
        <v>120</v>
      </c>
      <c r="I7" s="45"/>
    </row>
    <row r="8" spans="1:12" s="318" customFormat="1" ht="16" customHeight="1">
      <c r="A8" s="319"/>
      <c r="B8" s="341" t="s">
        <v>255</v>
      </c>
      <c r="C8" s="476" t="s">
        <v>164</v>
      </c>
      <c r="D8" s="698" t="s">
        <v>253</v>
      </c>
      <c r="E8" s="684" t="s">
        <v>253</v>
      </c>
      <c r="F8" s="684" t="s">
        <v>253</v>
      </c>
      <c r="G8" s="684" t="s">
        <v>253</v>
      </c>
      <c r="H8" s="681" t="s">
        <v>253</v>
      </c>
      <c r="I8" s="45"/>
      <c r="J8" s="540"/>
      <c r="K8" s="318" t="s">
        <v>254</v>
      </c>
    </row>
    <row r="9" spans="1:12" s="318" customFormat="1" ht="16" customHeight="1">
      <c r="A9" s="319"/>
      <c r="B9" s="341" t="s">
        <v>255</v>
      </c>
      <c r="C9" s="477" t="s">
        <v>60</v>
      </c>
      <c r="D9" s="699" t="s">
        <v>253</v>
      </c>
      <c r="E9" s="685" t="s">
        <v>253</v>
      </c>
      <c r="F9" s="685" t="s">
        <v>253</v>
      </c>
      <c r="G9" s="685" t="s">
        <v>253</v>
      </c>
      <c r="H9" s="683" t="s">
        <v>253</v>
      </c>
      <c r="I9" s="45"/>
      <c r="K9" s="318" t="s">
        <v>253</v>
      </c>
    </row>
    <row r="10" spans="1:12" s="318" customFormat="1" ht="16" customHeight="1">
      <c r="A10" s="319"/>
      <c r="B10" s="341" t="s">
        <v>255</v>
      </c>
      <c r="C10" s="477" t="s">
        <v>165</v>
      </c>
      <c r="D10" s="699" t="s">
        <v>253</v>
      </c>
      <c r="E10" s="685" t="s">
        <v>253</v>
      </c>
      <c r="F10" s="685" t="s">
        <v>253</v>
      </c>
      <c r="G10" s="685" t="s">
        <v>253</v>
      </c>
      <c r="H10" s="683" t="s">
        <v>253</v>
      </c>
      <c r="I10" s="45"/>
    </row>
    <row r="11" spans="1:12" s="325" customFormat="1" ht="16" customHeight="1">
      <c r="A11" s="326"/>
      <c r="B11" s="341" t="s">
        <v>255</v>
      </c>
      <c r="C11" s="477" t="s">
        <v>257</v>
      </c>
      <c r="D11" s="699" t="s">
        <v>253</v>
      </c>
      <c r="E11" s="685" t="s">
        <v>253</v>
      </c>
      <c r="F11" s="685" t="s">
        <v>253</v>
      </c>
      <c r="G11" s="685" t="s">
        <v>253</v>
      </c>
      <c r="H11" s="683" t="s">
        <v>253</v>
      </c>
      <c r="I11" s="45"/>
      <c r="K11" s="518"/>
    </row>
    <row r="12" spans="1:12" s="325" customFormat="1" ht="16" customHeight="1">
      <c r="A12" s="326"/>
      <c r="B12" s="341" t="s">
        <v>255</v>
      </c>
      <c r="C12" s="477" t="s">
        <v>166</v>
      </c>
      <c r="D12" s="699" t="s">
        <v>253</v>
      </c>
      <c r="E12" s="685" t="s">
        <v>253</v>
      </c>
      <c r="F12" s="685" t="s">
        <v>253</v>
      </c>
      <c r="G12" s="685" t="s">
        <v>253</v>
      </c>
      <c r="H12" s="683" t="s">
        <v>253</v>
      </c>
      <c r="I12" s="45"/>
    </row>
    <row r="13" spans="1:12" s="325" customFormat="1" ht="16" customHeight="1">
      <c r="A13" s="326"/>
      <c r="B13" s="341" t="s">
        <v>255</v>
      </c>
      <c r="C13" s="477" t="s">
        <v>59</v>
      </c>
      <c r="D13" s="699" t="s">
        <v>253</v>
      </c>
      <c r="E13" s="685" t="s">
        <v>253</v>
      </c>
      <c r="F13" s="685" t="s">
        <v>253</v>
      </c>
      <c r="G13" s="685" t="s">
        <v>253</v>
      </c>
      <c r="H13" s="683" t="s">
        <v>253</v>
      </c>
      <c r="I13" s="45"/>
      <c r="K13" s="322"/>
      <c r="L13" s="318"/>
    </row>
    <row r="14" spans="1:12" s="325" customFormat="1" ht="16" customHeight="1">
      <c r="A14" s="326"/>
      <c r="B14" s="341" t="s">
        <v>255</v>
      </c>
      <c r="C14" s="477" t="s">
        <v>94</v>
      </c>
      <c r="D14" s="699" t="s">
        <v>253</v>
      </c>
      <c r="E14" s="685" t="s">
        <v>253</v>
      </c>
      <c r="F14" s="685" t="s">
        <v>253</v>
      </c>
      <c r="G14" s="685" t="s">
        <v>253</v>
      </c>
      <c r="H14" s="683" t="s">
        <v>253</v>
      </c>
      <c r="I14" s="45"/>
    </row>
    <row r="15" spans="1:12" s="325" customFormat="1" ht="16" customHeight="1">
      <c r="A15" s="326"/>
      <c r="B15" s="341" t="s">
        <v>255</v>
      </c>
      <c r="C15" s="478" t="s">
        <v>154</v>
      </c>
      <c r="D15" s="699" t="s">
        <v>253</v>
      </c>
      <c r="E15" s="685" t="s">
        <v>253</v>
      </c>
      <c r="F15" s="685" t="s">
        <v>253</v>
      </c>
      <c r="G15" s="685" t="s">
        <v>253</v>
      </c>
      <c r="H15" s="683" t="s">
        <v>253</v>
      </c>
      <c r="I15" s="45"/>
    </row>
    <row r="16" spans="1:12" s="325" customFormat="1" ht="16" customHeight="1" thickBot="1">
      <c r="A16" s="326"/>
      <c r="B16" s="341" t="s">
        <v>255</v>
      </c>
      <c r="C16" s="477" t="s">
        <v>155</v>
      </c>
      <c r="D16" s="700" t="s">
        <v>253</v>
      </c>
      <c r="E16" s="686" t="s">
        <v>253</v>
      </c>
      <c r="F16" s="686" t="s">
        <v>253</v>
      </c>
      <c r="G16" s="686" t="s">
        <v>253</v>
      </c>
      <c r="H16" s="687" t="s">
        <v>253</v>
      </c>
      <c r="I16" s="45"/>
    </row>
    <row r="17" spans="1:10" s="318" customFormat="1" ht="16.5" customHeight="1" thickBot="1">
      <c r="A17" s="319"/>
      <c r="B17" s="36"/>
      <c r="C17" s="412"/>
      <c r="D17" s="510"/>
      <c r="E17" s="510"/>
      <c r="F17" s="510"/>
      <c r="G17" s="510"/>
      <c r="H17" s="511"/>
      <c r="I17" s="361"/>
    </row>
    <row r="18" spans="1:10" s="318" customFormat="1" ht="16.5" customHeight="1" thickBot="1">
      <c r="A18" s="319"/>
      <c r="B18" s="35"/>
      <c r="C18" s="38" t="s">
        <v>110</v>
      </c>
      <c r="D18" s="37"/>
      <c r="E18" s="37"/>
      <c r="F18" s="37"/>
      <c r="G18" s="37"/>
      <c r="H18" s="37"/>
      <c r="I18" s="49"/>
    </row>
    <row r="19" spans="1:10" s="318" customFormat="1" ht="16.5" customHeight="1">
      <c r="A19" s="319"/>
      <c r="B19" s="35"/>
      <c r="C19" s="33"/>
      <c r="D19" s="32"/>
      <c r="E19" s="32"/>
      <c r="F19" s="32"/>
      <c r="G19" s="32"/>
      <c r="H19" s="32"/>
      <c r="I19" s="48"/>
      <c r="J19" s="532"/>
    </row>
    <row r="20" spans="1:10" s="318" customFormat="1" ht="16.5" customHeight="1">
      <c r="A20" s="319"/>
      <c r="B20" s="35"/>
      <c r="C20" s="31"/>
      <c r="D20" s="30"/>
      <c r="E20" s="30"/>
      <c r="F20" s="30"/>
      <c r="G20" s="30"/>
      <c r="H20" s="30"/>
      <c r="I20" s="48"/>
      <c r="J20" s="325"/>
    </row>
    <row r="21" spans="1:10" s="318" customFormat="1" ht="16.5" customHeight="1">
      <c r="A21" s="319"/>
      <c r="B21" s="35"/>
      <c r="C21" s="31"/>
      <c r="D21" s="30"/>
      <c r="E21" s="30"/>
      <c r="F21" s="30"/>
      <c r="G21" s="30"/>
      <c r="H21" s="30"/>
      <c r="I21" s="48"/>
      <c r="J21" s="325"/>
    </row>
    <row r="22" spans="1:10" s="318" customFormat="1" ht="16.5" customHeight="1" thickBot="1">
      <c r="A22" s="319"/>
      <c r="B22" s="35"/>
      <c r="C22" s="29"/>
      <c r="D22" s="28"/>
      <c r="E22" s="28"/>
      <c r="F22" s="28"/>
      <c r="G22" s="28"/>
      <c r="H22" s="28"/>
      <c r="I22" s="48"/>
      <c r="J22" s="325"/>
    </row>
    <row r="23" spans="1:10" s="318" customFormat="1" ht="16.5" customHeight="1" thickBot="1">
      <c r="A23" s="319"/>
      <c r="B23" s="35"/>
      <c r="C23" s="547" t="s">
        <v>107</v>
      </c>
      <c r="D23" s="508"/>
      <c r="E23" s="508"/>
      <c r="F23" s="508"/>
      <c r="G23" s="508"/>
      <c r="H23" s="508"/>
      <c r="I23" s="48"/>
      <c r="J23" s="325"/>
    </row>
    <row r="24" spans="1:10" s="318" customFormat="1" ht="16.5" customHeight="1" thickBot="1">
      <c r="A24" s="319"/>
      <c r="B24" s="35"/>
      <c r="C24" s="43"/>
      <c r="D24" s="42"/>
      <c r="E24" s="42"/>
      <c r="F24" s="42"/>
      <c r="G24" s="42"/>
      <c r="H24" s="42"/>
      <c r="I24" s="48"/>
      <c r="J24" s="325"/>
    </row>
    <row r="25" spans="1:10" s="318" customFormat="1" ht="16.5" customHeight="1" thickBot="1">
      <c r="B25" s="34"/>
      <c r="C25" s="71"/>
      <c r="D25" s="87"/>
      <c r="E25" s="87"/>
      <c r="F25" s="87"/>
      <c r="G25" s="87"/>
      <c r="H25" s="87"/>
      <c r="I25" s="47"/>
      <c r="J25" s="518"/>
    </row>
    <row r="26" spans="1:10" s="318" customFormat="1" ht="19" customHeight="1" thickBot="1">
      <c r="B26" s="374" t="s">
        <v>125</v>
      </c>
      <c r="C26" s="41" t="s">
        <v>122</v>
      </c>
      <c r="D26" s="40"/>
      <c r="E26" s="40"/>
      <c r="F26" s="40"/>
      <c r="G26" s="40"/>
      <c r="H26" s="39"/>
      <c r="I26" s="46"/>
    </row>
    <row r="27" spans="1:10" s="318" customFormat="1" ht="20" customHeight="1" thickBot="1">
      <c r="B27" s="340"/>
      <c r="C27" s="27" t="s">
        <v>111</v>
      </c>
      <c r="D27" s="26"/>
      <c r="E27" s="26"/>
      <c r="F27" s="26"/>
      <c r="G27" s="26"/>
      <c r="H27" s="25"/>
      <c r="I27" s="45"/>
    </row>
    <row r="28" spans="1:10" s="318" customFormat="1" ht="16.5" customHeight="1" thickBot="1">
      <c r="B28" s="324"/>
      <c r="C28" s="411"/>
      <c r="D28" s="665" t="s">
        <v>267</v>
      </c>
      <c r="E28" s="668" t="s">
        <v>268</v>
      </c>
      <c r="F28" s="668" t="s">
        <v>52</v>
      </c>
      <c r="G28" s="668" t="s">
        <v>53</v>
      </c>
      <c r="H28" s="669" t="s">
        <v>54</v>
      </c>
      <c r="I28" s="45"/>
    </row>
    <row r="29" spans="1:10" s="318" customFormat="1" ht="39" customHeight="1" thickBot="1">
      <c r="B29" s="324"/>
      <c r="C29" s="376"/>
      <c r="D29" s="550" t="s">
        <v>223</v>
      </c>
      <c r="E29" s="463" t="s">
        <v>189</v>
      </c>
      <c r="F29" s="463" t="s">
        <v>224</v>
      </c>
      <c r="G29" s="463" t="s">
        <v>225</v>
      </c>
      <c r="H29" s="462" t="s">
        <v>120</v>
      </c>
      <c r="I29" s="45"/>
    </row>
    <row r="30" spans="1:10" s="318" customFormat="1" ht="16.5" customHeight="1">
      <c r="B30" s="341" t="s">
        <v>255</v>
      </c>
      <c r="C30" s="316" t="str">
        <f>Introduction!C17</f>
        <v>Public listed equity</v>
      </c>
      <c r="D30" s="698" t="s">
        <v>253</v>
      </c>
      <c r="E30" s="684" t="s">
        <v>253</v>
      </c>
      <c r="F30" s="684" t="s">
        <v>253</v>
      </c>
      <c r="G30" s="684" t="s">
        <v>253</v>
      </c>
      <c r="H30" s="680" t="s">
        <v>253</v>
      </c>
      <c r="I30" s="44"/>
      <c r="J30" s="540"/>
    </row>
    <row r="31" spans="1:10" s="318" customFormat="1" ht="16.5" customHeight="1">
      <c r="B31" s="341" t="s">
        <v>255</v>
      </c>
      <c r="C31" s="316" t="str">
        <f>Introduction!C18</f>
        <v>Corporate bonds</v>
      </c>
      <c r="D31" s="699" t="s">
        <v>253</v>
      </c>
      <c r="E31" s="685" t="s">
        <v>253</v>
      </c>
      <c r="F31" s="685" t="s">
        <v>253</v>
      </c>
      <c r="G31" s="19"/>
      <c r="H31" s="682" t="s">
        <v>253</v>
      </c>
      <c r="I31" s="44"/>
    </row>
    <row r="32" spans="1:10" s="318" customFormat="1" ht="16.5" customHeight="1">
      <c r="B32" s="341" t="s">
        <v>255</v>
      </c>
      <c r="C32" s="316" t="str">
        <f>Introduction!C19</f>
        <v>Government bonds</v>
      </c>
      <c r="D32" s="699" t="s">
        <v>253</v>
      </c>
      <c r="E32" s="685" t="s">
        <v>253</v>
      </c>
      <c r="F32" s="701"/>
      <c r="G32" s="19"/>
      <c r="H32" s="682" t="s">
        <v>253</v>
      </c>
      <c r="I32" s="44"/>
    </row>
    <row r="33" spans="1:10" s="318" customFormat="1" ht="16.5" customHeight="1">
      <c r="B33" s="341" t="s">
        <v>255</v>
      </c>
      <c r="C33" s="316" t="str">
        <f>Introduction!C20</f>
        <v>Real estate</v>
      </c>
      <c r="D33" s="699" t="s">
        <v>253</v>
      </c>
      <c r="E33" s="685" t="s">
        <v>253</v>
      </c>
      <c r="F33" s="685" t="s">
        <v>253</v>
      </c>
      <c r="G33" s="19"/>
      <c r="H33" s="682" t="s">
        <v>253</v>
      </c>
      <c r="I33" s="44"/>
    </row>
    <row r="34" spans="1:10" s="318" customFormat="1" ht="16" customHeight="1">
      <c r="B34" s="341" t="s">
        <v>255</v>
      </c>
      <c r="C34" s="316" t="s">
        <v>95</v>
      </c>
      <c r="D34" s="699" t="s">
        <v>253</v>
      </c>
      <c r="E34" s="685" t="s">
        <v>253</v>
      </c>
      <c r="F34" s="685" t="s">
        <v>253</v>
      </c>
      <c r="G34" s="19"/>
      <c r="H34" s="682" t="s">
        <v>253</v>
      </c>
      <c r="I34" s="44"/>
      <c r="J34" s="540"/>
    </row>
    <row r="35" spans="1:10" s="318" customFormat="1" ht="16.5" customHeight="1">
      <c r="B35" s="341" t="s">
        <v>255</v>
      </c>
      <c r="C35" s="316" t="str">
        <f>Introduction!C22</f>
        <v>Mortgages</v>
      </c>
      <c r="D35" s="699" t="s">
        <v>253</v>
      </c>
      <c r="E35" s="685" t="s">
        <v>253</v>
      </c>
      <c r="F35" s="685" t="s">
        <v>253</v>
      </c>
      <c r="G35" s="19"/>
      <c r="H35" s="682" t="s">
        <v>253</v>
      </c>
      <c r="I35" s="44"/>
    </row>
    <row r="36" spans="1:10" s="318" customFormat="1" ht="16.5" customHeight="1">
      <c r="B36" s="341" t="s">
        <v>255</v>
      </c>
      <c r="C36" s="525" t="s">
        <v>134</v>
      </c>
      <c r="D36" s="699" t="s">
        <v>253</v>
      </c>
      <c r="E36" s="685" t="s">
        <v>253</v>
      </c>
      <c r="F36" s="685" t="s">
        <v>253</v>
      </c>
      <c r="G36" s="19"/>
      <c r="H36" s="682" t="s">
        <v>253</v>
      </c>
      <c r="I36" s="44"/>
    </row>
    <row r="37" spans="1:10" s="318" customFormat="1" ht="17" customHeight="1" thickBot="1">
      <c r="B37" s="341" t="s">
        <v>255</v>
      </c>
      <c r="C37" s="413" t="str">
        <f>Introduction!C24</f>
        <v>Project finance</v>
      </c>
      <c r="D37" s="699" t="s">
        <v>253</v>
      </c>
      <c r="E37" s="685" t="s">
        <v>253</v>
      </c>
      <c r="F37" s="685" t="s">
        <v>253</v>
      </c>
      <c r="G37" s="19"/>
      <c r="H37" s="682" t="s">
        <v>253</v>
      </c>
      <c r="I37" s="44"/>
    </row>
    <row r="38" spans="1:10" ht="17" thickBot="1">
      <c r="A38" s="305"/>
      <c r="B38" s="373"/>
      <c r="C38" s="18"/>
      <c r="D38" s="17"/>
      <c r="E38" s="17"/>
      <c r="F38" s="17"/>
      <c r="G38" s="17"/>
      <c r="H38" s="16"/>
      <c r="I38" s="361"/>
    </row>
    <row r="39" spans="1:10" ht="17" thickBot="1">
      <c r="A39" s="305"/>
      <c r="B39" s="36"/>
      <c r="C39" s="38" t="s">
        <v>109</v>
      </c>
      <c r="D39" s="37"/>
      <c r="E39" s="37"/>
      <c r="F39" s="37"/>
      <c r="G39" s="37"/>
      <c r="H39" s="23"/>
      <c r="I39" s="512"/>
      <c r="J39" s="346"/>
    </row>
    <row r="40" spans="1:10">
      <c r="A40" s="305"/>
      <c r="B40" s="35"/>
      <c r="C40" s="33"/>
      <c r="D40" s="32"/>
      <c r="E40" s="32"/>
      <c r="F40" s="32"/>
      <c r="G40" s="32"/>
      <c r="H40" s="22"/>
      <c r="I40" s="513"/>
    </row>
    <row r="41" spans="1:10">
      <c r="A41" s="305"/>
      <c r="B41" s="35"/>
      <c r="C41" s="31"/>
      <c r="D41" s="30"/>
      <c r="E41" s="30"/>
      <c r="F41" s="30"/>
      <c r="G41" s="30"/>
      <c r="H41" s="21"/>
      <c r="I41" s="513"/>
    </row>
    <row r="42" spans="1:10">
      <c r="A42" s="305"/>
      <c r="B42" s="35"/>
      <c r="C42" s="31"/>
      <c r="D42" s="30"/>
      <c r="E42" s="30"/>
      <c r="F42" s="30"/>
      <c r="G42" s="30"/>
      <c r="H42" s="21"/>
      <c r="I42" s="513"/>
    </row>
    <row r="43" spans="1:10" ht="17" thickBot="1">
      <c r="A43" s="305"/>
      <c r="B43" s="35"/>
      <c r="C43" s="29"/>
      <c r="D43" s="28"/>
      <c r="E43" s="28"/>
      <c r="F43" s="28"/>
      <c r="G43" s="28"/>
      <c r="H43" s="20"/>
      <c r="I43" s="513"/>
    </row>
    <row r="44" spans="1:10" ht="17" thickBot="1">
      <c r="B44" s="35"/>
      <c r="C44" s="547" t="s">
        <v>96</v>
      </c>
      <c r="D44" s="508"/>
      <c r="E44" s="508"/>
      <c r="F44" s="508"/>
      <c r="G44" s="508"/>
      <c r="H44" s="509"/>
      <c r="I44" s="514"/>
    </row>
    <row r="45" spans="1:10" ht="17" thickBot="1">
      <c r="B45" s="35"/>
      <c r="C45" s="43"/>
      <c r="D45" s="42"/>
      <c r="E45" s="42"/>
      <c r="F45" s="42"/>
      <c r="G45" s="42"/>
      <c r="H45" s="24"/>
      <c r="I45" s="514"/>
    </row>
    <row r="46" spans="1:10" ht="17" thickBot="1">
      <c r="B46" s="34"/>
      <c r="C46" s="71"/>
      <c r="D46" s="87"/>
      <c r="E46" s="87"/>
      <c r="F46" s="87"/>
      <c r="G46" s="87"/>
      <c r="H46" s="85"/>
      <c r="I46" s="515"/>
    </row>
  </sheetData>
  <sheetCalcPr fullCalcOnLoad="1"/>
  <sheetProtection password="DC33" sheet="1" objects="1" scenarios="1"/>
  <customSheetViews>
    <customSheetView guid="{9B1697CE-B2F5-6C45-BF35-DFA42D9ABD25}" scale="75" showPageBreaks="1" fitToPage="1" printArea="1" hiddenRows="1" hiddenColumns="1" topLeftCell="B149">
      <selection activeCell="C171" sqref="C171:H174"/>
    </customSheetView>
    <customSheetView guid="{A83EA9D2-F072-4A4B-956D-1CACE8D936E9}" scale="75" showPageBreaks="1" fitToPage="1" printArea="1" hiddenRows="1" hiddenColumns="1">
      <selection activeCell="L171" sqref="L171"/>
    </customSheetView>
    <customSheetView guid="{7B5643DB-FD64-4C4F-9299-5A7FCC54BA0E}" scale="75" showPageBreaks="1" fitToPage="1" printArea="1" hiddenRows="1" hiddenColumns="1" topLeftCell="A152">
      <selection activeCell="C135" sqref="C135:H135"/>
    </customSheetView>
    <customSheetView guid="{32532656-B3B4-4DBA-A55B-F2916EB2E83E}" scale="75" showPageBreaks="1" fitToPage="1" printArea="1" hiddenRows="1" hiddenColumns="1" topLeftCell="A160">
      <selection activeCell="C166" sqref="C166"/>
    </customSheetView>
  </customSheetViews>
  <mergeCells count="21">
    <mergeCell ref="B39:B46"/>
    <mergeCell ref="C19:H22"/>
    <mergeCell ref="C5:H5"/>
    <mergeCell ref="C45:H45"/>
    <mergeCell ref="C26:H26"/>
    <mergeCell ref="C27:H27"/>
    <mergeCell ref="C46:H46"/>
    <mergeCell ref="C39:H39"/>
    <mergeCell ref="C40:H43"/>
    <mergeCell ref="G31:G37"/>
    <mergeCell ref="C38:H38"/>
    <mergeCell ref="B2:I2"/>
    <mergeCell ref="I18:I25"/>
    <mergeCell ref="I26:I37"/>
    <mergeCell ref="B3:I3"/>
    <mergeCell ref="I4:I16"/>
    <mergeCell ref="C24:H24"/>
    <mergeCell ref="C25:H25"/>
    <mergeCell ref="C4:H4"/>
    <mergeCell ref="C18:H18"/>
    <mergeCell ref="B17:B25"/>
  </mergeCells>
  <phoneticPr fontId="5" type="noConversion"/>
  <dataValidations count="1">
    <dataValidation type="list" allowBlank="1" showInputMessage="1" showErrorMessage="1" sqref="D8:H16 F30:F31 D30:E37 G30 F33:F37 H30:H37">
      <formula1>$K$7:$K$9</formula1>
    </dataValidation>
  </dataValidations>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6" enableFormatConditionsCalculation="0">
    <pageSetUpPr fitToPage="1"/>
  </sheetPr>
  <dimension ref="B1:HD66"/>
  <sheetViews>
    <sheetView workbookViewId="0">
      <selection activeCell="C40" sqref="C40"/>
    </sheetView>
  </sheetViews>
  <sheetFormatPr baseColWidth="10" defaultColWidth="9" defaultRowHeight="15"/>
  <cols>
    <col min="1" max="1" width="0.5" customWidth="1"/>
    <col min="2" max="2" width="6.5" bestFit="1" customWidth="1"/>
    <col min="3" max="3" width="50.33203125" style="310" customWidth="1"/>
    <col min="4" max="6" width="43.5" style="310" customWidth="1"/>
    <col min="7" max="7" width="12" style="311" customWidth="1"/>
    <col min="8" max="8" width="33.6640625" style="305" customWidth="1"/>
    <col min="9" max="11" width="33.6640625" style="305" hidden="1" customWidth="1"/>
    <col min="12" max="12" width="33.6640625" style="305" customWidth="1"/>
    <col min="13" max="212" width="9" style="305"/>
  </cols>
  <sheetData>
    <row r="1" spans="2:212" ht="3.75" customHeight="1" thickBot="1"/>
    <row r="2" spans="2:212" ht="21" thickBot="1">
      <c r="B2" s="125" t="s">
        <v>131</v>
      </c>
      <c r="C2" s="123"/>
      <c r="D2" s="123"/>
      <c r="E2" s="123"/>
      <c r="F2" s="123"/>
      <c r="G2" s="121"/>
    </row>
    <row r="3" spans="2:212" ht="16" thickBot="1">
      <c r="B3" s="2"/>
      <c r="C3" s="1"/>
      <c r="D3" s="1"/>
      <c r="E3" s="1"/>
      <c r="F3" s="1"/>
      <c r="G3" s="315" t="s">
        <v>251</v>
      </c>
    </row>
    <row r="4" spans="2:212" s="332" customFormat="1" ht="20" thickBot="1">
      <c r="B4" s="330" t="s">
        <v>232</v>
      </c>
      <c r="C4" s="131" t="s">
        <v>193</v>
      </c>
      <c r="D4" s="111"/>
      <c r="E4" s="111"/>
      <c r="F4" s="109"/>
      <c r="G4" s="333"/>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c r="BA4" s="331"/>
      <c r="BB4" s="331"/>
      <c r="BC4" s="331"/>
      <c r="BD4" s="331"/>
      <c r="BE4" s="331"/>
      <c r="BF4" s="331"/>
      <c r="BG4" s="331"/>
      <c r="BH4" s="331"/>
      <c r="BI4" s="331"/>
      <c r="BJ4" s="331"/>
      <c r="BK4" s="331"/>
      <c r="BL4" s="331"/>
      <c r="BM4" s="331"/>
      <c r="BN4" s="331"/>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331"/>
      <c r="CN4" s="331"/>
      <c r="CO4" s="331"/>
      <c r="CP4" s="331"/>
      <c r="CQ4" s="331"/>
      <c r="CR4" s="331"/>
      <c r="CS4" s="331"/>
      <c r="CT4" s="331"/>
      <c r="CU4" s="331"/>
      <c r="CV4" s="331"/>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1"/>
      <c r="EC4" s="331"/>
      <c r="ED4" s="331"/>
      <c r="EE4" s="331"/>
      <c r="EF4" s="331"/>
      <c r="EG4" s="331"/>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1"/>
      <c r="FI4" s="331"/>
      <c r="FJ4" s="331"/>
      <c r="FK4" s="331"/>
      <c r="FL4" s="331"/>
      <c r="FM4" s="331"/>
      <c r="FN4" s="331"/>
      <c r="FO4" s="331"/>
      <c r="FP4" s="331"/>
      <c r="FQ4" s="331"/>
      <c r="FR4" s="331"/>
      <c r="FS4" s="331"/>
      <c r="FT4" s="331"/>
      <c r="FU4" s="331"/>
      <c r="FV4" s="331"/>
      <c r="FW4" s="331"/>
      <c r="FX4" s="331"/>
      <c r="FY4" s="331"/>
      <c r="FZ4" s="331"/>
      <c r="GA4" s="331"/>
      <c r="GB4" s="331"/>
      <c r="GC4" s="331"/>
      <c r="GD4" s="331"/>
      <c r="GE4" s="331"/>
      <c r="GF4" s="331"/>
      <c r="GG4" s="331"/>
      <c r="GH4" s="331"/>
      <c r="GI4" s="331"/>
      <c r="GJ4" s="331"/>
      <c r="GK4" s="331"/>
      <c r="GL4" s="331"/>
      <c r="GM4" s="331"/>
      <c r="GN4" s="331"/>
      <c r="GO4" s="331"/>
      <c r="GP4" s="331"/>
      <c r="GQ4" s="331"/>
      <c r="GR4" s="331"/>
      <c r="GS4" s="331"/>
      <c r="GT4" s="331"/>
      <c r="GU4" s="331"/>
      <c r="GV4" s="331"/>
      <c r="GW4" s="331"/>
      <c r="GX4" s="331"/>
      <c r="GY4" s="331"/>
      <c r="GZ4" s="331"/>
      <c r="HA4" s="331"/>
      <c r="HB4" s="331"/>
      <c r="HC4" s="331"/>
      <c r="HD4" s="331"/>
    </row>
    <row r="5" spans="2:212" s="319" customFormat="1" ht="16" customHeight="1" thickBot="1">
      <c r="B5" s="336"/>
      <c r="C5" s="191" t="s">
        <v>72</v>
      </c>
      <c r="D5" s="189"/>
      <c r="E5" s="189"/>
      <c r="F5" s="187"/>
      <c r="G5" s="337"/>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8"/>
      <c r="BN5" s="318"/>
      <c r="BO5" s="318"/>
      <c r="BP5" s="318"/>
      <c r="BQ5" s="318"/>
      <c r="BR5" s="318"/>
      <c r="BS5" s="318"/>
      <c r="BT5" s="318"/>
      <c r="BU5" s="318"/>
      <c r="BV5" s="318"/>
      <c r="BW5" s="318"/>
      <c r="BX5" s="318"/>
      <c r="BY5" s="318"/>
      <c r="BZ5" s="318"/>
      <c r="CA5" s="318"/>
      <c r="CB5" s="318"/>
      <c r="CC5" s="318"/>
      <c r="CD5" s="318"/>
      <c r="CE5" s="318"/>
      <c r="CF5" s="318"/>
      <c r="CG5" s="318"/>
      <c r="CH5" s="318"/>
      <c r="CI5" s="318"/>
      <c r="CJ5" s="318"/>
      <c r="CK5" s="318"/>
      <c r="CL5" s="318"/>
      <c r="CM5" s="318"/>
      <c r="CN5" s="318"/>
      <c r="CO5" s="318"/>
      <c r="CP5" s="318"/>
      <c r="CQ5" s="318"/>
      <c r="CR5" s="318"/>
      <c r="CS5" s="318"/>
      <c r="CT5" s="318"/>
      <c r="CU5" s="318"/>
      <c r="CV5" s="318"/>
      <c r="CW5" s="318"/>
      <c r="CX5" s="318"/>
      <c r="CY5" s="318"/>
      <c r="CZ5" s="318"/>
      <c r="DA5" s="318"/>
      <c r="DB5" s="318"/>
      <c r="DC5" s="318"/>
      <c r="DD5" s="318"/>
      <c r="DE5" s="318"/>
      <c r="DF5" s="318"/>
      <c r="DG5" s="318"/>
      <c r="DH5" s="318"/>
      <c r="DI5" s="318"/>
      <c r="DJ5" s="318"/>
      <c r="DK5" s="318"/>
      <c r="DL5" s="318"/>
      <c r="DM5" s="318"/>
      <c r="DN5" s="318"/>
      <c r="DO5" s="318"/>
      <c r="DP5" s="318"/>
      <c r="DQ5" s="318"/>
      <c r="DR5" s="318"/>
      <c r="DS5" s="318"/>
      <c r="DT5" s="318"/>
      <c r="DU5" s="318"/>
      <c r="DV5" s="318"/>
      <c r="DW5" s="318"/>
      <c r="DX5" s="318"/>
      <c r="DY5" s="318"/>
      <c r="DZ5" s="318"/>
      <c r="EA5" s="318"/>
      <c r="EB5" s="318"/>
      <c r="EC5" s="318"/>
      <c r="ED5" s="318"/>
      <c r="EE5" s="318"/>
      <c r="EF5" s="318"/>
      <c r="EG5" s="318"/>
      <c r="EH5" s="318"/>
      <c r="EI5" s="318"/>
      <c r="EJ5" s="318"/>
      <c r="EK5" s="318"/>
      <c r="EL5" s="318"/>
      <c r="EM5" s="318"/>
      <c r="EN5" s="318"/>
      <c r="EO5" s="318"/>
      <c r="EP5" s="318"/>
      <c r="EQ5" s="318"/>
      <c r="ER5" s="318"/>
      <c r="ES5" s="318"/>
      <c r="ET5" s="318"/>
      <c r="EU5" s="318"/>
      <c r="EV5" s="318"/>
      <c r="EW5" s="318"/>
      <c r="EX5" s="318"/>
      <c r="EY5" s="318"/>
      <c r="EZ5" s="318"/>
      <c r="FA5" s="318"/>
      <c r="FB5" s="318"/>
      <c r="FC5" s="318"/>
      <c r="FD5" s="318"/>
      <c r="FE5" s="318"/>
      <c r="FF5" s="318"/>
      <c r="FG5" s="318"/>
      <c r="FH5" s="318"/>
      <c r="FI5" s="318"/>
      <c r="FJ5" s="318"/>
      <c r="FK5" s="318"/>
      <c r="FL5" s="318"/>
      <c r="FM5" s="318"/>
      <c r="FN5" s="318"/>
      <c r="FO5" s="318"/>
      <c r="FP5" s="318"/>
      <c r="FQ5" s="318"/>
      <c r="FR5" s="318"/>
      <c r="FS5" s="318"/>
      <c r="FT5" s="318"/>
      <c r="FU5" s="318"/>
      <c r="FV5" s="318"/>
      <c r="FW5" s="318"/>
      <c r="FX5" s="318"/>
      <c r="FY5" s="318"/>
      <c r="FZ5" s="318"/>
      <c r="GA5" s="318"/>
      <c r="GB5" s="318"/>
      <c r="GC5" s="318"/>
      <c r="GD5" s="318"/>
      <c r="GE5" s="318"/>
      <c r="GF5" s="318"/>
      <c r="GG5" s="318"/>
      <c r="GH5" s="318"/>
      <c r="GI5" s="318"/>
      <c r="GJ5" s="318"/>
      <c r="GK5" s="318"/>
      <c r="GL5" s="318"/>
      <c r="GM5" s="318"/>
      <c r="GN5" s="318"/>
      <c r="GO5" s="318"/>
      <c r="GP5" s="318"/>
      <c r="GQ5" s="318"/>
      <c r="GR5" s="318"/>
      <c r="GS5" s="318"/>
      <c r="GT5" s="318"/>
      <c r="GU5" s="318"/>
      <c r="GV5" s="318"/>
      <c r="GW5" s="318"/>
      <c r="GX5" s="318"/>
      <c r="GY5" s="318"/>
      <c r="GZ5" s="318"/>
      <c r="HA5" s="318"/>
      <c r="HB5" s="318"/>
      <c r="HC5" s="318"/>
      <c r="HD5" s="318"/>
    </row>
    <row r="6" spans="2:212" s="319" customFormat="1" ht="17" thickBot="1">
      <c r="B6" s="321" t="s">
        <v>255</v>
      </c>
      <c r="C6" s="237"/>
      <c r="D6" s="235"/>
      <c r="E6" s="235"/>
      <c r="F6" s="233"/>
      <c r="G6" s="317" t="str">
        <f>IFERROR(VLOOKUP(C6, $I$4:$J$17, 2, FALSE),"X")</f>
        <v>X</v>
      </c>
      <c r="H6" s="318"/>
      <c r="I6" s="322" t="s">
        <v>70</v>
      </c>
      <c r="J6" s="318">
        <v>0</v>
      </c>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c r="CA6" s="318"/>
      <c r="CB6" s="318"/>
      <c r="CC6" s="318"/>
      <c r="CD6" s="318"/>
      <c r="CE6" s="318"/>
      <c r="CF6" s="318"/>
      <c r="CG6" s="318"/>
      <c r="CH6" s="318"/>
      <c r="CI6" s="318"/>
      <c r="CJ6" s="318"/>
      <c r="CK6" s="318"/>
      <c r="CL6" s="318"/>
      <c r="CM6" s="318"/>
      <c r="CN6" s="318"/>
      <c r="CO6" s="318"/>
      <c r="CP6" s="318"/>
      <c r="CQ6" s="318"/>
      <c r="CR6" s="318"/>
      <c r="CS6" s="318"/>
      <c r="CT6" s="318"/>
      <c r="CU6" s="318"/>
      <c r="CV6" s="318"/>
      <c r="CW6" s="318"/>
      <c r="CX6" s="318"/>
      <c r="CY6" s="318"/>
      <c r="CZ6" s="318"/>
      <c r="DA6" s="318"/>
      <c r="DB6" s="318"/>
      <c r="DC6" s="318"/>
      <c r="DD6" s="318"/>
      <c r="DE6" s="318"/>
      <c r="DF6" s="318"/>
      <c r="DG6" s="318"/>
      <c r="DH6" s="318"/>
      <c r="DI6" s="318"/>
      <c r="DJ6" s="318"/>
      <c r="DK6" s="318"/>
      <c r="DL6" s="318"/>
      <c r="DM6" s="318"/>
      <c r="DN6" s="318"/>
      <c r="DO6" s="318"/>
      <c r="DP6" s="318"/>
      <c r="DQ6" s="318"/>
      <c r="DR6" s="318"/>
      <c r="DS6" s="318"/>
      <c r="DT6" s="318"/>
      <c r="DU6" s="318"/>
      <c r="DV6" s="318"/>
      <c r="DW6" s="318"/>
      <c r="DX6" s="318"/>
      <c r="DY6" s="318"/>
      <c r="DZ6" s="318"/>
      <c r="EA6" s="318"/>
      <c r="EB6" s="318"/>
      <c r="EC6" s="318"/>
      <c r="ED6" s="318"/>
      <c r="EE6" s="318"/>
      <c r="EF6" s="318"/>
      <c r="EG6" s="318"/>
      <c r="EH6" s="318"/>
      <c r="EI6" s="318"/>
      <c r="EJ6" s="318"/>
      <c r="EK6" s="318"/>
      <c r="EL6" s="318"/>
      <c r="EM6" s="318"/>
      <c r="EN6" s="318"/>
      <c r="EO6" s="318"/>
      <c r="EP6" s="318"/>
      <c r="EQ6" s="318"/>
      <c r="ER6" s="318"/>
      <c r="ES6" s="318"/>
      <c r="ET6" s="318"/>
      <c r="EU6" s="318"/>
      <c r="EV6" s="318"/>
      <c r="EW6" s="318"/>
      <c r="EX6" s="318"/>
      <c r="EY6" s="318"/>
      <c r="EZ6" s="318"/>
      <c r="FA6" s="318"/>
      <c r="FB6" s="318"/>
      <c r="FC6" s="318"/>
      <c r="FD6" s="318"/>
      <c r="FE6" s="318"/>
      <c r="FF6" s="318"/>
      <c r="FG6" s="318"/>
      <c r="FH6" s="318"/>
      <c r="FI6" s="318"/>
      <c r="FJ6" s="318"/>
      <c r="FK6" s="318"/>
      <c r="FL6" s="318"/>
      <c r="FM6" s="318"/>
      <c r="FN6" s="318"/>
      <c r="FO6" s="318"/>
      <c r="FP6" s="318"/>
      <c r="FQ6" s="318"/>
      <c r="FR6" s="318"/>
      <c r="FS6" s="318"/>
      <c r="FT6" s="318"/>
      <c r="FU6" s="318"/>
      <c r="FV6" s="318"/>
      <c r="FW6" s="318"/>
      <c r="FX6" s="318"/>
      <c r="FY6" s="318"/>
      <c r="FZ6" s="318"/>
      <c r="GA6" s="318"/>
      <c r="GB6" s="318"/>
      <c r="GC6" s="318"/>
      <c r="GD6" s="318"/>
      <c r="GE6" s="318"/>
      <c r="GF6" s="318"/>
      <c r="GG6" s="318"/>
      <c r="GH6" s="318"/>
      <c r="GI6" s="318"/>
      <c r="GJ6" s="318"/>
      <c r="GK6" s="318"/>
      <c r="GL6" s="318"/>
      <c r="GM6" s="318"/>
      <c r="GN6" s="318"/>
      <c r="GO6" s="318"/>
      <c r="GP6" s="318"/>
      <c r="GQ6" s="318"/>
      <c r="GR6" s="318"/>
      <c r="GS6" s="318"/>
      <c r="GT6" s="318"/>
      <c r="GU6" s="318"/>
      <c r="GV6" s="318"/>
      <c r="GW6" s="318"/>
      <c r="GX6" s="318"/>
      <c r="GY6" s="318"/>
      <c r="GZ6" s="318"/>
      <c r="HA6" s="318"/>
      <c r="HB6" s="318"/>
      <c r="HC6" s="318"/>
      <c r="HD6" s="318"/>
    </row>
    <row r="7" spans="2:212" s="319" customFormat="1" ht="17" thickBot="1">
      <c r="B7" s="304"/>
      <c r="C7" s="191" t="s">
        <v>105</v>
      </c>
      <c r="D7" s="189"/>
      <c r="E7" s="189"/>
      <c r="F7" s="187"/>
      <c r="G7" s="317"/>
      <c r="H7" s="540"/>
      <c r="I7" s="322" t="s">
        <v>71</v>
      </c>
      <c r="J7" s="318">
        <v>1</v>
      </c>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8"/>
      <c r="CO7" s="318"/>
      <c r="CP7" s="318"/>
      <c r="CQ7" s="318"/>
      <c r="CR7" s="318"/>
      <c r="CS7" s="318"/>
      <c r="CT7" s="318"/>
      <c r="CU7" s="318"/>
      <c r="CV7" s="318"/>
      <c r="CW7" s="318"/>
      <c r="CX7" s="318"/>
      <c r="CY7" s="318"/>
      <c r="CZ7" s="318"/>
      <c r="DA7" s="318"/>
      <c r="DB7" s="318"/>
      <c r="DC7" s="318"/>
      <c r="DD7" s="318"/>
      <c r="DE7" s="318"/>
      <c r="DF7" s="318"/>
      <c r="DG7" s="318"/>
      <c r="DH7" s="318"/>
      <c r="DI7" s="318"/>
      <c r="DJ7" s="318"/>
      <c r="DK7" s="318"/>
      <c r="DL7" s="318"/>
      <c r="DM7" s="318"/>
      <c r="DN7" s="318"/>
      <c r="DO7" s="318"/>
      <c r="DP7" s="318"/>
      <c r="DQ7" s="318"/>
      <c r="DR7" s="318"/>
      <c r="DS7" s="318"/>
      <c r="DT7" s="318"/>
      <c r="DU7" s="318"/>
      <c r="DV7" s="318"/>
      <c r="DW7" s="318"/>
      <c r="DX7" s="318"/>
      <c r="DY7" s="318"/>
      <c r="DZ7" s="318"/>
      <c r="EA7" s="318"/>
      <c r="EB7" s="318"/>
      <c r="EC7" s="318"/>
      <c r="ED7" s="318"/>
      <c r="EE7" s="318"/>
      <c r="EF7" s="318"/>
      <c r="EG7" s="318"/>
      <c r="EH7" s="318"/>
      <c r="EI7" s="318"/>
      <c r="EJ7" s="318"/>
      <c r="EK7" s="318"/>
      <c r="EL7" s="318"/>
      <c r="EM7" s="318"/>
      <c r="EN7" s="318"/>
      <c r="EO7" s="318"/>
      <c r="EP7" s="318"/>
      <c r="EQ7" s="318"/>
      <c r="ER7" s="318"/>
      <c r="ES7" s="318"/>
      <c r="ET7" s="318"/>
      <c r="EU7" s="318"/>
      <c r="EV7" s="318"/>
      <c r="EW7" s="318"/>
      <c r="EX7" s="318"/>
      <c r="EY7" s="318"/>
      <c r="EZ7" s="318"/>
      <c r="FA7" s="318"/>
      <c r="FB7" s="318"/>
      <c r="FC7" s="318"/>
      <c r="FD7" s="318"/>
      <c r="FE7" s="318"/>
      <c r="FF7" s="318"/>
      <c r="FG7" s="318"/>
      <c r="FH7" s="318"/>
      <c r="FI7" s="318"/>
      <c r="FJ7" s="318"/>
      <c r="FK7" s="318"/>
      <c r="FL7" s="318"/>
      <c r="FM7" s="318"/>
      <c r="FN7" s="318"/>
      <c r="FO7" s="318"/>
      <c r="FP7" s="318"/>
      <c r="FQ7" s="318"/>
      <c r="FR7" s="318"/>
      <c r="FS7" s="318"/>
      <c r="FT7" s="318"/>
      <c r="FU7" s="318"/>
      <c r="FV7" s="318"/>
      <c r="FW7" s="318"/>
      <c r="FX7" s="318"/>
      <c r="FY7" s="318"/>
      <c r="FZ7" s="318"/>
      <c r="GA7" s="318"/>
      <c r="GB7" s="318"/>
      <c r="GC7" s="318"/>
      <c r="GD7" s="318"/>
      <c r="GE7" s="318"/>
      <c r="GF7" s="318"/>
      <c r="GG7" s="318"/>
      <c r="GH7" s="318"/>
      <c r="GI7" s="318"/>
      <c r="GJ7" s="318"/>
      <c r="GK7" s="318"/>
      <c r="GL7" s="318"/>
      <c r="GM7" s="318"/>
      <c r="GN7" s="318"/>
      <c r="GO7" s="318"/>
      <c r="GP7" s="318"/>
      <c r="GQ7" s="318"/>
      <c r="GR7" s="318"/>
      <c r="GS7" s="318"/>
      <c r="GT7" s="318"/>
      <c r="GU7" s="318"/>
      <c r="GV7" s="318"/>
      <c r="GW7" s="318"/>
      <c r="GX7" s="318"/>
      <c r="GY7" s="318"/>
      <c r="GZ7" s="318"/>
      <c r="HA7" s="318"/>
      <c r="HB7" s="318"/>
      <c r="HC7" s="318"/>
      <c r="HD7" s="318"/>
    </row>
    <row r="8" spans="2:212" s="319" customFormat="1" ht="16">
      <c r="B8" s="304"/>
      <c r="C8" s="219"/>
      <c r="D8" s="217"/>
      <c r="E8" s="217"/>
      <c r="F8" s="215"/>
      <c r="G8" s="5"/>
      <c r="H8" s="318"/>
      <c r="I8" s="322"/>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8"/>
      <c r="CK8" s="318"/>
      <c r="CL8" s="318"/>
      <c r="CM8" s="318"/>
      <c r="CN8" s="318"/>
      <c r="CO8" s="318"/>
      <c r="CP8" s="318"/>
      <c r="CQ8" s="318"/>
      <c r="CR8" s="318"/>
      <c r="CS8" s="318"/>
      <c r="CT8" s="318"/>
      <c r="CU8" s="318"/>
      <c r="CV8" s="318"/>
      <c r="CW8" s="318"/>
      <c r="CX8" s="318"/>
      <c r="CY8" s="318"/>
      <c r="CZ8" s="318"/>
      <c r="DA8" s="318"/>
      <c r="DB8" s="318"/>
      <c r="DC8" s="318"/>
      <c r="DD8" s="318"/>
      <c r="DE8" s="318"/>
      <c r="DF8" s="318"/>
      <c r="DG8" s="318"/>
      <c r="DH8" s="318"/>
      <c r="DI8" s="318"/>
      <c r="DJ8" s="318"/>
      <c r="DK8" s="318"/>
      <c r="DL8" s="318"/>
      <c r="DM8" s="318"/>
      <c r="DN8" s="318"/>
      <c r="DO8" s="318"/>
      <c r="DP8" s="318"/>
      <c r="DQ8" s="318"/>
      <c r="DR8" s="318"/>
      <c r="DS8" s="318"/>
      <c r="DT8" s="318"/>
      <c r="DU8" s="318"/>
      <c r="DV8" s="318"/>
      <c r="DW8" s="318"/>
      <c r="DX8" s="318"/>
      <c r="DY8" s="318"/>
      <c r="DZ8" s="318"/>
      <c r="EA8" s="318"/>
      <c r="EB8" s="318"/>
      <c r="EC8" s="318"/>
      <c r="ED8" s="318"/>
      <c r="EE8" s="318"/>
      <c r="EF8" s="318"/>
      <c r="EG8" s="318"/>
      <c r="EH8" s="318"/>
      <c r="EI8" s="318"/>
      <c r="EJ8" s="318"/>
      <c r="EK8" s="318"/>
      <c r="EL8" s="318"/>
      <c r="EM8" s="318"/>
      <c r="EN8" s="318"/>
      <c r="EO8" s="318"/>
      <c r="EP8" s="318"/>
      <c r="EQ8" s="318"/>
      <c r="ER8" s="318"/>
      <c r="ES8" s="318"/>
      <c r="ET8" s="318"/>
      <c r="EU8" s="318"/>
      <c r="EV8" s="318"/>
      <c r="EW8" s="318"/>
      <c r="EX8" s="318"/>
      <c r="EY8" s="318"/>
      <c r="EZ8" s="318"/>
      <c r="FA8" s="318"/>
      <c r="FB8" s="318"/>
      <c r="FC8" s="318"/>
      <c r="FD8" s="318"/>
      <c r="FE8" s="318"/>
      <c r="FF8" s="318"/>
      <c r="FG8" s="318"/>
      <c r="FH8" s="318"/>
      <c r="FI8" s="318"/>
      <c r="FJ8" s="318"/>
      <c r="FK8" s="318"/>
      <c r="FL8" s="318"/>
      <c r="FM8" s="318"/>
      <c r="FN8" s="318"/>
      <c r="FO8" s="318"/>
      <c r="FP8" s="318"/>
      <c r="FQ8" s="318"/>
      <c r="FR8" s="318"/>
      <c r="FS8" s="318"/>
      <c r="FT8" s="318"/>
      <c r="FU8" s="318"/>
      <c r="FV8" s="318"/>
      <c r="FW8" s="318"/>
      <c r="FX8" s="318"/>
      <c r="FY8" s="318"/>
      <c r="FZ8" s="318"/>
      <c r="GA8" s="318"/>
      <c r="GB8" s="318"/>
      <c r="GC8" s="318"/>
      <c r="GD8" s="318"/>
      <c r="GE8" s="318"/>
      <c r="GF8" s="318"/>
      <c r="GG8" s="318"/>
      <c r="GH8" s="318"/>
      <c r="GI8" s="318"/>
      <c r="GJ8" s="318"/>
      <c r="GK8" s="318"/>
      <c r="GL8" s="318"/>
      <c r="GM8" s="318"/>
      <c r="GN8" s="318"/>
      <c r="GO8" s="318"/>
      <c r="GP8" s="318"/>
      <c r="GQ8" s="318"/>
      <c r="GR8" s="318"/>
      <c r="GS8" s="318"/>
      <c r="GT8" s="318"/>
      <c r="GU8" s="318"/>
      <c r="GV8" s="318"/>
      <c r="GW8" s="318"/>
      <c r="GX8" s="318"/>
      <c r="GY8" s="318"/>
      <c r="GZ8" s="318"/>
      <c r="HA8" s="318"/>
      <c r="HB8" s="318"/>
      <c r="HC8" s="318"/>
      <c r="HD8" s="318"/>
    </row>
    <row r="9" spans="2:212" s="319" customFormat="1" ht="16">
      <c r="B9" s="304"/>
      <c r="C9" s="213"/>
      <c r="D9" s="211"/>
      <c r="E9" s="211"/>
      <c r="F9" s="209"/>
      <c r="G9" s="4"/>
      <c r="H9" s="318"/>
      <c r="I9" s="322"/>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8"/>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318"/>
      <c r="DI9" s="318"/>
      <c r="DJ9" s="318"/>
      <c r="DK9" s="318"/>
      <c r="DL9" s="318"/>
      <c r="DM9" s="318"/>
      <c r="DN9" s="318"/>
      <c r="DO9" s="318"/>
      <c r="DP9" s="318"/>
      <c r="DQ9" s="318"/>
      <c r="DR9" s="318"/>
      <c r="DS9" s="318"/>
      <c r="DT9" s="318"/>
      <c r="DU9" s="318"/>
      <c r="DV9" s="318"/>
      <c r="DW9" s="318"/>
      <c r="DX9" s="318"/>
      <c r="DY9" s="318"/>
      <c r="DZ9" s="318"/>
      <c r="EA9" s="318"/>
      <c r="EB9" s="318"/>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c r="FF9" s="318"/>
      <c r="FG9" s="318"/>
      <c r="FH9" s="318"/>
      <c r="FI9" s="318"/>
      <c r="FJ9" s="318"/>
      <c r="FK9" s="318"/>
      <c r="FL9" s="318"/>
      <c r="FM9" s="318"/>
      <c r="FN9" s="318"/>
      <c r="FO9" s="318"/>
      <c r="FP9" s="318"/>
      <c r="FQ9" s="318"/>
      <c r="FR9" s="318"/>
      <c r="FS9" s="318"/>
      <c r="FT9" s="318"/>
      <c r="FU9" s="318"/>
      <c r="FV9" s="318"/>
      <c r="FW9" s="318"/>
      <c r="FX9" s="318"/>
      <c r="FY9" s="318"/>
      <c r="FZ9" s="318"/>
      <c r="GA9" s="318"/>
      <c r="GB9" s="318"/>
      <c r="GC9" s="318"/>
      <c r="GD9" s="318"/>
      <c r="GE9" s="318"/>
      <c r="GF9" s="318"/>
      <c r="GG9" s="318"/>
      <c r="GH9" s="318"/>
      <c r="GI9" s="318"/>
      <c r="GJ9" s="318"/>
      <c r="GK9" s="318"/>
      <c r="GL9" s="318"/>
      <c r="GM9" s="318"/>
      <c r="GN9" s="318"/>
      <c r="GO9" s="318"/>
      <c r="GP9" s="318"/>
      <c r="GQ9" s="318"/>
      <c r="GR9" s="318"/>
      <c r="GS9" s="318"/>
      <c r="GT9" s="318"/>
      <c r="GU9" s="318"/>
      <c r="GV9" s="318"/>
      <c r="GW9" s="318"/>
      <c r="GX9" s="318"/>
      <c r="GY9" s="318"/>
      <c r="GZ9" s="318"/>
      <c r="HA9" s="318"/>
      <c r="HB9" s="318"/>
      <c r="HC9" s="318"/>
      <c r="HD9" s="318"/>
    </row>
    <row r="10" spans="2:212" s="319" customFormat="1" ht="16">
      <c r="B10" s="304"/>
      <c r="C10" s="213"/>
      <c r="D10" s="211"/>
      <c r="E10" s="211"/>
      <c r="F10" s="209"/>
      <c r="G10" s="4"/>
      <c r="H10" s="318"/>
      <c r="I10" s="322"/>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8"/>
      <c r="BR10" s="318"/>
      <c r="BS10" s="318"/>
      <c r="BT10" s="318"/>
      <c r="BU10" s="318"/>
      <c r="BV10" s="318"/>
      <c r="BW10" s="318"/>
      <c r="BX10" s="318"/>
      <c r="BY10" s="318"/>
      <c r="BZ10" s="318"/>
      <c r="CA10" s="318"/>
      <c r="CB10" s="318"/>
      <c r="CC10" s="318"/>
      <c r="CD10" s="318"/>
      <c r="CE10" s="318"/>
      <c r="CF10" s="318"/>
      <c r="CG10" s="318"/>
      <c r="CH10" s="318"/>
      <c r="CI10" s="318"/>
      <c r="CJ10" s="318"/>
      <c r="CK10" s="318"/>
      <c r="CL10" s="318"/>
      <c r="CM10" s="318"/>
      <c r="CN10" s="318"/>
      <c r="CO10" s="318"/>
      <c r="CP10" s="318"/>
      <c r="CQ10" s="318"/>
      <c r="CR10" s="318"/>
      <c r="CS10" s="318"/>
      <c r="CT10" s="318"/>
      <c r="CU10" s="318"/>
      <c r="CV10" s="318"/>
      <c r="CW10" s="318"/>
      <c r="CX10" s="318"/>
      <c r="CY10" s="318"/>
      <c r="CZ10" s="318"/>
      <c r="DA10" s="318"/>
      <c r="DB10" s="318"/>
      <c r="DC10" s="318"/>
      <c r="DD10" s="318"/>
      <c r="DE10" s="318"/>
      <c r="DF10" s="318"/>
      <c r="DG10" s="318"/>
      <c r="DH10" s="318"/>
      <c r="DI10" s="318"/>
      <c r="DJ10" s="318"/>
      <c r="DK10" s="318"/>
      <c r="DL10" s="318"/>
      <c r="DM10" s="318"/>
      <c r="DN10" s="318"/>
      <c r="DO10" s="318"/>
      <c r="DP10" s="318"/>
      <c r="DQ10" s="318"/>
      <c r="DR10" s="318"/>
      <c r="DS10" s="318"/>
      <c r="DT10" s="318"/>
      <c r="DU10" s="318"/>
      <c r="DV10" s="318"/>
      <c r="DW10" s="318"/>
      <c r="DX10" s="318"/>
      <c r="DY10" s="318"/>
      <c r="DZ10" s="318"/>
      <c r="EA10" s="318"/>
      <c r="EB10" s="318"/>
      <c r="EC10" s="318"/>
      <c r="ED10" s="318"/>
      <c r="EE10" s="318"/>
      <c r="EF10" s="318"/>
      <c r="EG10" s="318"/>
      <c r="EH10" s="318"/>
      <c r="EI10" s="318"/>
      <c r="EJ10" s="318"/>
      <c r="EK10" s="318"/>
      <c r="EL10" s="318"/>
      <c r="EM10" s="318"/>
      <c r="EN10" s="318"/>
      <c r="EO10" s="318"/>
      <c r="EP10" s="318"/>
      <c r="EQ10" s="318"/>
      <c r="ER10" s="318"/>
      <c r="ES10" s="318"/>
      <c r="ET10" s="318"/>
      <c r="EU10" s="318"/>
      <c r="EV10" s="318"/>
      <c r="EW10" s="318"/>
      <c r="EX10" s="318"/>
      <c r="EY10" s="318"/>
      <c r="EZ10" s="318"/>
      <c r="FA10" s="318"/>
      <c r="FB10" s="318"/>
      <c r="FC10" s="318"/>
      <c r="FD10" s="318"/>
      <c r="FE10" s="318"/>
      <c r="FF10" s="318"/>
      <c r="FG10" s="318"/>
      <c r="FH10" s="318"/>
      <c r="FI10" s="318"/>
      <c r="FJ10" s="318"/>
      <c r="FK10" s="318"/>
      <c r="FL10" s="318"/>
      <c r="FM10" s="318"/>
      <c r="FN10" s="318"/>
      <c r="FO10" s="318"/>
      <c r="FP10" s="318"/>
      <c r="FQ10" s="318"/>
      <c r="FR10" s="318"/>
      <c r="FS10" s="318"/>
      <c r="FT10" s="318"/>
      <c r="FU10" s="318"/>
      <c r="FV10" s="318"/>
      <c r="FW10" s="318"/>
      <c r="FX10" s="318"/>
      <c r="FY10" s="318"/>
      <c r="FZ10" s="318"/>
      <c r="GA10" s="318"/>
      <c r="GB10" s="318"/>
      <c r="GC10" s="318"/>
      <c r="GD10" s="318"/>
      <c r="GE10" s="318"/>
      <c r="GF10" s="318"/>
      <c r="GG10" s="318"/>
      <c r="GH10" s="318"/>
      <c r="GI10" s="318"/>
      <c r="GJ10" s="318"/>
      <c r="GK10" s="318"/>
      <c r="GL10" s="318"/>
      <c r="GM10" s="318"/>
      <c r="GN10" s="318"/>
      <c r="GO10" s="318"/>
      <c r="GP10" s="318"/>
      <c r="GQ10" s="318"/>
      <c r="GR10" s="318"/>
      <c r="GS10" s="318"/>
      <c r="GT10" s="318"/>
      <c r="GU10" s="318"/>
      <c r="GV10" s="318"/>
      <c r="GW10" s="318"/>
      <c r="GX10" s="318"/>
      <c r="GY10" s="318"/>
      <c r="GZ10" s="318"/>
      <c r="HA10" s="318"/>
      <c r="HB10" s="318"/>
      <c r="HC10" s="318"/>
      <c r="HD10" s="318"/>
    </row>
    <row r="11" spans="2:212" s="319" customFormat="1" ht="16">
      <c r="B11" s="304"/>
      <c r="C11" s="213"/>
      <c r="D11" s="211"/>
      <c r="E11" s="211"/>
      <c r="F11" s="209"/>
      <c r="G11" s="4"/>
      <c r="H11" s="318"/>
      <c r="I11" s="323"/>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c r="BQ11" s="318"/>
      <c r="BR11" s="318"/>
      <c r="BS11" s="318"/>
      <c r="BT11" s="318"/>
      <c r="BU11" s="318"/>
      <c r="BV11" s="318"/>
      <c r="BW11" s="318"/>
      <c r="BX11" s="318"/>
      <c r="BY11" s="318"/>
      <c r="BZ11" s="318"/>
      <c r="CA11" s="318"/>
      <c r="CB11" s="318"/>
      <c r="CC11" s="318"/>
      <c r="CD11" s="318"/>
      <c r="CE11" s="318"/>
      <c r="CF11" s="318"/>
      <c r="CG11" s="318"/>
      <c r="CH11" s="318"/>
      <c r="CI11" s="318"/>
      <c r="CJ11" s="318"/>
      <c r="CK11" s="318"/>
      <c r="CL11" s="318"/>
      <c r="CM11" s="318"/>
      <c r="CN11" s="318"/>
      <c r="CO11" s="318"/>
      <c r="CP11" s="318"/>
      <c r="CQ11" s="318"/>
      <c r="CR11" s="318"/>
      <c r="CS11" s="318"/>
      <c r="CT11" s="318"/>
      <c r="CU11" s="318"/>
      <c r="CV11" s="318"/>
      <c r="CW11" s="318"/>
      <c r="CX11" s="318"/>
      <c r="CY11" s="318"/>
      <c r="CZ11" s="318"/>
      <c r="DA11" s="318"/>
      <c r="DB11" s="318"/>
      <c r="DC11" s="318"/>
      <c r="DD11" s="318"/>
      <c r="DE11" s="318"/>
      <c r="DF11" s="318"/>
      <c r="DG11" s="318"/>
      <c r="DH11" s="318"/>
      <c r="DI11" s="318"/>
      <c r="DJ11" s="318"/>
      <c r="DK11" s="318"/>
      <c r="DL11" s="318"/>
      <c r="DM11" s="318"/>
      <c r="DN11" s="318"/>
      <c r="DO11" s="318"/>
      <c r="DP11" s="318"/>
      <c r="DQ11" s="318"/>
      <c r="DR11" s="318"/>
      <c r="DS11" s="318"/>
      <c r="DT11" s="318"/>
      <c r="DU11" s="318"/>
      <c r="DV11" s="318"/>
      <c r="DW11" s="318"/>
      <c r="DX11" s="318"/>
      <c r="DY11" s="318"/>
      <c r="DZ11" s="318"/>
      <c r="EA11" s="318"/>
      <c r="EB11" s="318"/>
      <c r="EC11" s="318"/>
      <c r="ED11" s="318"/>
      <c r="EE11" s="318"/>
      <c r="EF11" s="318"/>
      <c r="EG11" s="318"/>
      <c r="EH11" s="318"/>
      <c r="EI11" s="318"/>
      <c r="EJ11" s="318"/>
      <c r="EK11" s="318"/>
      <c r="EL11" s="318"/>
      <c r="EM11" s="318"/>
      <c r="EN11" s="318"/>
      <c r="EO11" s="318"/>
      <c r="EP11" s="318"/>
      <c r="EQ11" s="318"/>
      <c r="ER11" s="318"/>
      <c r="ES11" s="318"/>
      <c r="ET11" s="318"/>
      <c r="EU11" s="318"/>
      <c r="EV11" s="318"/>
      <c r="EW11" s="318"/>
      <c r="EX11" s="318"/>
      <c r="EY11" s="318"/>
      <c r="EZ11" s="318"/>
      <c r="FA11" s="318"/>
      <c r="FB11" s="318"/>
      <c r="FC11" s="318"/>
      <c r="FD11" s="318"/>
      <c r="FE11" s="318"/>
      <c r="FF11" s="318"/>
      <c r="FG11" s="318"/>
      <c r="FH11" s="318"/>
      <c r="FI11" s="318"/>
      <c r="FJ11" s="318"/>
      <c r="FK11" s="318"/>
      <c r="FL11" s="318"/>
      <c r="FM11" s="318"/>
      <c r="FN11" s="318"/>
      <c r="FO11" s="318"/>
      <c r="FP11" s="318"/>
      <c r="FQ11" s="318"/>
      <c r="FR11" s="318"/>
      <c r="FS11" s="318"/>
      <c r="FT11" s="318"/>
      <c r="FU11" s="318"/>
      <c r="FV11" s="318"/>
      <c r="FW11" s="318"/>
      <c r="FX11" s="318"/>
      <c r="FY11" s="318"/>
      <c r="FZ11" s="318"/>
      <c r="GA11" s="318"/>
      <c r="GB11" s="318"/>
      <c r="GC11" s="318"/>
      <c r="GD11" s="318"/>
      <c r="GE11" s="318"/>
      <c r="GF11" s="318"/>
      <c r="GG11" s="318"/>
      <c r="GH11" s="318"/>
      <c r="GI11" s="318"/>
      <c r="GJ11" s="318"/>
      <c r="GK11" s="318"/>
      <c r="GL11" s="318"/>
      <c r="GM11" s="318"/>
      <c r="GN11" s="318"/>
      <c r="GO11" s="318"/>
      <c r="GP11" s="318"/>
      <c r="GQ11" s="318"/>
      <c r="GR11" s="318"/>
      <c r="GS11" s="318"/>
      <c r="GT11" s="318"/>
      <c r="GU11" s="318"/>
      <c r="GV11" s="318"/>
      <c r="GW11" s="318"/>
      <c r="GX11" s="318"/>
      <c r="GY11" s="318"/>
      <c r="GZ11" s="318"/>
      <c r="HA11" s="318"/>
      <c r="HB11" s="318"/>
      <c r="HC11" s="318"/>
      <c r="HD11" s="318"/>
    </row>
    <row r="12" spans="2:212" s="319" customFormat="1" ht="16">
      <c r="B12" s="304"/>
      <c r="C12" s="213"/>
      <c r="D12" s="211"/>
      <c r="E12" s="211"/>
      <c r="F12" s="209"/>
      <c r="G12" s="4"/>
      <c r="H12" s="318"/>
      <c r="I12" s="323"/>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c r="BP12" s="318"/>
      <c r="BQ12" s="318"/>
      <c r="BR12" s="318"/>
      <c r="BS12" s="318"/>
      <c r="BT12" s="318"/>
      <c r="BU12" s="318"/>
      <c r="BV12" s="318"/>
      <c r="BW12" s="318"/>
      <c r="BX12" s="318"/>
      <c r="BY12" s="318"/>
      <c r="BZ12" s="318"/>
      <c r="CA12" s="318"/>
      <c r="CB12" s="318"/>
      <c r="CC12" s="318"/>
      <c r="CD12" s="318"/>
      <c r="CE12" s="318"/>
      <c r="CF12" s="318"/>
      <c r="CG12" s="318"/>
      <c r="CH12" s="318"/>
      <c r="CI12" s="318"/>
      <c r="CJ12" s="318"/>
      <c r="CK12" s="318"/>
      <c r="CL12" s="318"/>
      <c r="CM12" s="318"/>
      <c r="CN12" s="318"/>
      <c r="CO12" s="318"/>
      <c r="CP12" s="318"/>
      <c r="CQ12" s="318"/>
      <c r="CR12" s="318"/>
      <c r="CS12" s="318"/>
      <c r="CT12" s="318"/>
      <c r="CU12" s="318"/>
      <c r="CV12" s="318"/>
      <c r="CW12" s="318"/>
      <c r="CX12" s="318"/>
      <c r="CY12" s="318"/>
      <c r="CZ12" s="318"/>
      <c r="DA12" s="318"/>
      <c r="DB12" s="318"/>
      <c r="DC12" s="318"/>
      <c r="DD12" s="318"/>
      <c r="DE12" s="318"/>
      <c r="DF12" s="318"/>
      <c r="DG12" s="318"/>
      <c r="DH12" s="318"/>
      <c r="DI12" s="318"/>
      <c r="DJ12" s="318"/>
      <c r="DK12" s="318"/>
      <c r="DL12" s="318"/>
      <c r="DM12" s="318"/>
      <c r="DN12" s="318"/>
      <c r="DO12" s="318"/>
      <c r="DP12" s="318"/>
      <c r="DQ12" s="318"/>
      <c r="DR12" s="318"/>
      <c r="DS12" s="318"/>
      <c r="DT12" s="318"/>
      <c r="DU12" s="318"/>
      <c r="DV12" s="318"/>
      <c r="DW12" s="318"/>
      <c r="DX12" s="318"/>
      <c r="DY12" s="318"/>
      <c r="DZ12" s="318"/>
      <c r="EA12" s="318"/>
      <c r="EB12" s="318"/>
      <c r="EC12" s="318"/>
      <c r="ED12" s="318"/>
      <c r="EE12" s="318"/>
      <c r="EF12" s="318"/>
      <c r="EG12" s="318"/>
      <c r="EH12" s="318"/>
      <c r="EI12" s="318"/>
      <c r="EJ12" s="318"/>
      <c r="EK12" s="318"/>
      <c r="EL12" s="318"/>
      <c r="EM12" s="318"/>
      <c r="EN12" s="318"/>
      <c r="EO12" s="318"/>
      <c r="EP12" s="318"/>
      <c r="EQ12" s="318"/>
      <c r="ER12" s="318"/>
      <c r="ES12" s="318"/>
      <c r="ET12" s="318"/>
      <c r="EU12" s="318"/>
      <c r="EV12" s="318"/>
      <c r="EW12" s="318"/>
      <c r="EX12" s="318"/>
      <c r="EY12" s="318"/>
      <c r="EZ12" s="318"/>
      <c r="FA12" s="318"/>
      <c r="FB12" s="318"/>
      <c r="FC12" s="318"/>
      <c r="FD12" s="318"/>
      <c r="FE12" s="318"/>
      <c r="FF12" s="318"/>
      <c r="FG12" s="318"/>
      <c r="FH12" s="318"/>
      <c r="FI12" s="318"/>
      <c r="FJ12" s="318"/>
      <c r="FK12" s="318"/>
      <c r="FL12" s="318"/>
      <c r="FM12" s="318"/>
      <c r="FN12" s="318"/>
      <c r="FO12" s="318"/>
      <c r="FP12" s="318"/>
      <c r="FQ12" s="318"/>
      <c r="FR12" s="318"/>
      <c r="FS12" s="318"/>
      <c r="FT12" s="318"/>
      <c r="FU12" s="318"/>
      <c r="FV12" s="318"/>
      <c r="FW12" s="318"/>
      <c r="FX12" s="318"/>
      <c r="FY12" s="318"/>
      <c r="FZ12" s="318"/>
      <c r="GA12" s="318"/>
      <c r="GB12" s="318"/>
      <c r="GC12" s="318"/>
      <c r="GD12" s="318"/>
      <c r="GE12" s="318"/>
      <c r="GF12" s="318"/>
      <c r="GG12" s="318"/>
      <c r="GH12" s="318"/>
      <c r="GI12" s="318"/>
      <c r="GJ12" s="318"/>
      <c r="GK12" s="318"/>
      <c r="GL12" s="318"/>
      <c r="GM12" s="318"/>
      <c r="GN12" s="318"/>
      <c r="GO12" s="318"/>
      <c r="GP12" s="318"/>
      <c r="GQ12" s="318"/>
      <c r="GR12" s="318"/>
      <c r="GS12" s="318"/>
      <c r="GT12" s="318"/>
      <c r="GU12" s="318"/>
      <c r="GV12" s="318"/>
      <c r="GW12" s="318"/>
      <c r="GX12" s="318"/>
      <c r="GY12" s="318"/>
      <c r="GZ12" s="318"/>
      <c r="HA12" s="318"/>
      <c r="HB12" s="318"/>
      <c r="HC12" s="318"/>
      <c r="HD12" s="318"/>
    </row>
    <row r="13" spans="2:212" s="319" customFormat="1" ht="17" thickBot="1">
      <c r="B13" s="304"/>
      <c r="C13" s="207"/>
      <c r="D13" s="205"/>
      <c r="E13" s="205"/>
      <c r="F13" s="203"/>
      <c r="G13" s="4"/>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318"/>
      <c r="DL13" s="318"/>
      <c r="DM13" s="318"/>
      <c r="DN13" s="318"/>
      <c r="DO13" s="318"/>
      <c r="DP13" s="318"/>
      <c r="DQ13" s="318"/>
      <c r="DR13" s="318"/>
      <c r="DS13" s="318"/>
      <c r="DT13" s="318"/>
      <c r="DU13" s="318"/>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8"/>
      <c r="GF13" s="318"/>
      <c r="GG13" s="318"/>
      <c r="GH13" s="318"/>
      <c r="GI13" s="318"/>
      <c r="GJ13" s="318"/>
      <c r="GK13" s="318"/>
      <c r="GL13" s="318"/>
      <c r="GM13" s="318"/>
      <c r="GN13" s="318"/>
      <c r="GO13" s="318"/>
      <c r="GP13" s="318"/>
      <c r="GQ13" s="318"/>
      <c r="GR13" s="318"/>
      <c r="GS13" s="318"/>
      <c r="GT13" s="318"/>
      <c r="GU13" s="318"/>
      <c r="GV13" s="318"/>
      <c r="GW13" s="318"/>
      <c r="GX13" s="318"/>
      <c r="GY13" s="318"/>
      <c r="GZ13" s="318"/>
      <c r="HA13" s="318"/>
      <c r="HB13" s="318"/>
      <c r="HC13" s="318"/>
      <c r="HD13" s="318"/>
    </row>
    <row r="14" spans="2:212" s="319" customFormat="1" ht="17" thickBot="1">
      <c r="B14" s="304"/>
      <c r="C14" s="191" t="s">
        <v>96</v>
      </c>
      <c r="D14" s="189"/>
      <c r="E14" s="189"/>
      <c r="F14" s="187"/>
      <c r="G14" s="4"/>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8"/>
      <c r="BS14" s="318"/>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18"/>
      <c r="CQ14" s="318"/>
      <c r="CR14" s="318"/>
      <c r="CS14" s="318"/>
      <c r="CT14" s="318"/>
      <c r="CU14" s="318"/>
      <c r="CV14" s="318"/>
      <c r="CW14" s="318"/>
      <c r="CX14" s="318"/>
      <c r="CY14" s="318"/>
      <c r="CZ14" s="318"/>
      <c r="DA14" s="318"/>
      <c r="DB14" s="318"/>
      <c r="DC14" s="318"/>
      <c r="DD14" s="318"/>
      <c r="DE14" s="318"/>
      <c r="DF14" s="318"/>
      <c r="DG14" s="318"/>
      <c r="DH14" s="318"/>
      <c r="DI14" s="318"/>
      <c r="DJ14" s="318"/>
      <c r="DK14" s="318"/>
      <c r="DL14" s="318"/>
      <c r="DM14" s="318"/>
      <c r="DN14" s="318"/>
      <c r="DO14" s="318"/>
      <c r="DP14" s="318"/>
      <c r="DQ14" s="318"/>
      <c r="DR14" s="318"/>
      <c r="DS14" s="318"/>
      <c r="DT14" s="318"/>
      <c r="DU14" s="318"/>
      <c r="DV14" s="318"/>
      <c r="DW14" s="318"/>
      <c r="DX14" s="318"/>
      <c r="DY14" s="318"/>
      <c r="DZ14" s="318"/>
      <c r="EA14" s="318"/>
      <c r="EB14" s="318"/>
      <c r="EC14" s="318"/>
      <c r="ED14" s="318"/>
      <c r="EE14" s="318"/>
      <c r="EF14" s="318"/>
      <c r="EG14" s="318"/>
      <c r="EH14" s="318"/>
      <c r="EI14" s="318"/>
      <c r="EJ14" s="318"/>
      <c r="EK14" s="318"/>
      <c r="EL14" s="318"/>
      <c r="EM14" s="318"/>
      <c r="EN14" s="318"/>
      <c r="EO14" s="318"/>
      <c r="EP14" s="318"/>
      <c r="EQ14" s="318"/>
      <c r="ER14" s="318"/>
      <c r="ES14" s="318"/>
      <c r="ET14" s="318"/>
      <c r="EU14" s="318"/>
      <c r="EV14" s="318"/>
      <c r="EW14" s="318"/>
      <c r="EX14" s="318"/>
      <c r="EY14" s="318"/>
      <c r="EZ14" s="318"/>
      <c r="FA14" s="318"/>
      <c r="FB14" s="318"/>
      <c r="FC14" s="318"/>
      <c r="FD14" s="318"/>
      <c r="FE14" s="318"/>
      <c r="FF14" s="318"/>
      <c r="FG14" s="318"/>
      <c r="FH14" s="318"/>
      <c r="FI14" s="318"/>
      <c r="FJ14" s="318"/>
      <c r="FK14" s="318"/>
      <c r="FL14" s="318"/>
      <c r="FM14" s="318"/>
      <c r="FN14" s="318"/>
      <c r="FO14" s="318"/>
      <c r="FP14" s="318"/>
      <c r="FQ14" s="318"/>
      <c r="FR14" s="318"/>
      <c r="FS14" s="318"/>
      <c r="FT14" s="318"/>
      <c r="FU14" s="318"/>
      <c r="FV14" s="318"/>
      <c r="FW14" s="318"/>
      <c r="FX14" s="318"/>
      <c r="FY14" s="318"/>
      <c r="FZ14" s="318"/>
      <c r="GA14" s="318"/>
      <c r="GB14" s="318"/>
      <c r="GC14" s="318"/>
      <c r="GD14" s="318"/>
      <c r="GE14" s="318"/>
      <c r="GF14" s="318"/>
      <c r="GG14" s="318"/>
      <c r="GH14" s="318"/>
      <c r="GI14" s="318"/>
      <c r="GJ14" s="318"/>
      <c r="GK14" s="318"/>
      <c r="GL14" s="318"/>
      <c r="GM14" s="318"/>
      <c r="GN14" s="318"/>
      <c r="GO14" s="318"/>
      <c r="GP14" s="318"/>
      <c r="GQ14" s="318"/>
      <c r="GR14" s="318"/>
      <c r="GS14" s="318"/>
      <c r="GT14" s="318"/>
      <c r="GU14" s="318"/>
      <c r="GV14" s="318"/>
      <c r="GW14" s="318"/>
      <c r="GX14" s="318"/>
      <c r="GY14" s="318"/>
      <c r="GZ14" s="318"/>
      <c r="HA14" s="318"/>
      <c r="HB14" s="318"/>
      <c r="HC14" s="318"/>
      <c r="HD14" s="318"/>
    </row>
    <row r="15" spans="2:212" s="319" customFormat="1" ht="17" thickBot="1">
      <c r="B15" s="303"/>
      <c r="C15" s="62"/>
      <c r="D15" s="61"/>
      <c r="E15" s="61"/>
      <c r="F15" s="60"/>
      <c r="G15" s="3"/>
      <c r="H15" s="318"/>
      <c r="I15" s="323"/>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c r="BS15" s="318"/>
      <c r="BT15" s="318"/>
      <c r="BU15" s="318"/>
      <c r="BV15" s="318"/>
      <c r="BW15" s="318"/>
      <c r="BX15" s="318"/>
      <c r="BY15" s="318"/>
      <c r="BZ15" s="318"/>
      <c r="CA15" s="318"/>
      <c r="CB15" s="318"/>
      <c r="CC15" s="318"/>
      <c r="CD15" s="318"/>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8"/>
      <c r="FE15" s="318"/>
      <c r="FF15" s="318"/>
      <c r="FG15" s="318"/>
      <c r="FH15" s="318"/>
      <c r="FI15" s="318"/>
      <c r="FJ15" s="318"/>
      <c r="FK15" s="318"/>
      <c r="FL15" s="318"/>
      <c r="FM15" s="318"/>
      <c r="FN15" s="318"/>
      <c r="FO15" s="318"/>
      <c r="FP15" s="318"/>
      <c r="FQ15" s="318"/>
      <c r="FR15" s="318"/>
      <c r="FS15" s="318"/>
      <c r="FT15" s="318"/>
      <c r="FU15" s="318"/>
      <c r="FV15" s="318"/>
      <c r="FW15" s="318"/>
      <c r="FX15" s="318"/>
      <c r="FY15" s="318"/>
      <c r="FZ15" s="318"/>
      <c r="GA15" s="318"/>
      <c r="GB15" s="318"/>
      <c r="GC15" s="318"/>
      <c r="GD15" s="318"/>
      <c r="GE15" s="318"/>
      <c r="GF15" s="318"/>
      <c r="GG15" s="318"/>
      <c r="GH15" s="318"/>
      <c r="GI15" s="318"/>
      <c r="GJ15" s="318"/>
      <c r="GK15" s="318"/>
      <c r="GL15" s="318"/>
      <c r="GM15" s="318"/>
      <c r="GN15" s="318"/>
      <c r="GO15" s="318"/>
      <c r="GP15" s="318"/>
      <c r="GQ15" s="318"/>
      <c r="GR15" s="318"/>
      <c r="GS15" s="318"/>
      <c r="GT15" s="318"/>
      <c r="GU15" s="318"/>
      <c r="GV15" s="318"/>
      <c r="GW15" s="318"/>
      <c r="GX15" s="318"/>
      <c r="GY15" s="318"/>
      <c r="GZ15" s="318"/>
      <c r="HA15" s="318"/>
      <c r="HB15" s="318"/>
      <c r="HC15" s="318"/>
      <c r="HD15" s="318"/>
    </row>
    <row r="16" spans="2:212" s="319" customFormat="1" ht="17" thickBot="1">
      <c r="B16" s="71"/>
      <c r="C16" s="70"/>
      <c r="D16" s="70"/>
      <c r="E16" s="70"/>
      <c r="F16" s="70"/>
      <c r="G16" s="69"/>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318"/>
      <c r="BN16" s="318"/>
      <c r="BO16" s="318"/>
      <c r="BP16" s="318"/>
      <c r="BQ16" s="318"/>
      <c r="BR16" s="318"/>
      <c r="BS16" s="318"/>
      <c r="BT16" s="318"/>
      <c r="BU16" s="318"/>
      <c r="BV16" s="318"/>
      <c r="BW16" s="318"/>
      <c r="BX16" s="318"/>
      <c r="BY16" s="318"/>
      <c r="BZ16" s="318"/>
      <c r="CA16" s="318"/>
      <c r="CB16" s="318"/>
      <c r="CC16" s="318"/>
      <c r="CD16" s="318"/>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318"/>
      <c r="DI16" s="318"/>
      <c r="DJ16" s="318"/>
      <c r="DK16" s="318"/>
      <c r="DL16" s="318"/>
      <c r="DM16" s="318"/>
      <c r="DN16" s="318"/>
      <c r="DO16" s="318"/>
      <c r="DP16" s="318"/>
      <c r="DQ16" s="318"/>
      <c r="DR16" s="318"/>
      <c r="DS16" s="318"/>
      <c r="DT16" s="318"/>
      <c r="DU16" s="318"/>
      <c r="DV16" s="318"/>
      <c r="DW16" s="318"/>
      <c r="DX16" s="318"/>
      <c r="DY16" s="318"/>
      <c r="DZ16" s="318"/>
      <c r="EA16" s="318"/>
      <c r="EB16" s="318"/>
      <c r="EC16" s="318"/>
      <c r="ED16" s="318"/>
      <c r="EE16" s="318"/>
      <c r="EF16" s="318"/>
      <c r="EG16" s="318"/>
      <c r="EH16" s="318"/>
      <c r="EI16" s="318"/>
      <c r="EJ16" s="318"/>
      <c r="EK16" s="318"/>
      <c r="EL16" s="318"/>
      <c r="EM16" s="318"/>
      <c r="EN16" s="318"/>
      <c r="EO16" s="318"/>
      <c r="EP16" s="318"/>
      <c r="EQ16" s="318"/>
      <c r="ER16" s="318"/>
      <c r="ES16" s="318"/>
      <c r="ET16" s="318"/>
      <c r="EU16" s="318"/>
      <c r="EV16" s="318"/>
      <c r="EW16" s="318"/>
      <c r="EX16" s="318"/>
      <c r="EY16" s="318"/>
      <c r="EZ16" s="318"/>
      <c r="FA16" s="318"/>
      <c r="FB16" s="318"/>
      <c r="FC16" s="318"/>
      <c r="FD16" s="318"/>
      <c r="FE16" s="318"/>
      <c r="FF16" s="318"/>
      <c r="FG16" s="318"/>
      <c r="FH16" s="318"/>
      <c r="FI16" s="318"/>
      <c r="FJ16" s="318"/>
      <c r="FK16" s="318"/>
      <c r="FL16" s="318"/>
      <c r="FM16" s="318"/>
      <c r="FN16" s="318"/>
      <c r="FO16" s="318"/>
      <c r="FP16" s="318"/>
      <c r="FQ16" s="318"/>
      <c r="FR16" s="318"/>
      <c r="FS16" s="318"/>
      <c r="FT16" s="318"/>
      <c r="FU16" s="318"/>
      <c r="FV16" s="318"/>
      <c r="FW16" s="318"/>
      <c r="FX16" s="318"/>
      <c r="FY16" s="318"/>
      <c r="FZ16" s="318"/>
      <c r="GA16" s="318"/>
      <c r="GB16" s="318"/>
      <c r="GC16" s="318"/>
      <c r="GD16" s="318"/>
      <c r="GE16" s="318"/>
      <c r="GF16" s="318"/>
      <c r="GG16" s="318"/>
      <c r="GH16" s="318"/>
      <c r="GI16" s="318"/>
      <c r="GJ16" s="318"/>
      <c r="GK16" s="318"/>
      <c r="GL16" s="318"/>
      <c r="GM16" s="318"/>
      <c r="GN16" s="318"/>
      <c r="GO16" s="318"/>
      <c r="GP16" s="318"/>
      <c r="GQ16" s="318"/>
      <c r="GR16" s="318"/>
      <c r="GS16" s="318"/>
      <c r="GT16" s="318"/>
      <c r="GU16" s="318"/>
      <c r="GV16" s="318"/>
      <c r="GW16" s="318"/>
      <c r="GX16" s="318"/>
      <c r="GY16" s="318"/>
      <c r="GZ16" s="318"/>
      <c r="HA16" s="318"/>
      <c r="HB16" s="318"/>
      <c r="HC16" s="318"/>
      <c r="HD16" s="318"/>
    </row>
    <row r="17" spans="2:9" s="305" customFormat="1" ht="20" thickBot="1">
      <c r="B17" s="479" t="s">
        <v>156</v>
      </c>
      <c r="C17" s="13" t="s">
        <v>221</v>
      </c>
      <c r="D17" s="12"/>
      <c r="E17" s="12"/>
      <c r="F17" s="11"/>
      <c r="G17" s="480"/>
    </row>
    <row r="18" spans="2:9" ht="66" customHeight="1" thickBot="1">
      <c r="B18" s="481"/>
      <c r="C18" s="139" t="s">
        <v>73</v>
      </c>
      <c r="D18" s="137"/>
      <c r="E18" s="137"/>
      <c r="F18" s="10"/>
      <c r="G18" s="519"/>
      <c r="H18" s="439"/>
    </row>
    <row r="19" spans="2:9" ht="33" thickBot="1">
      <c r="B19" s="483"/>
      <c r="C19" s="484"/>
      <c r="D19" s="485" t="s">
        <v>93</v>
      </c>
      <c r="E19" s="9" t="s">
        <v>108</v>
      </c>
      <c r="F19" s="8"/>
      <c r="G19" s="482"/>
    </row>
    <row r="20" spans="2:9" ht="19">
      <c r="B20" s="486" t="s">
        <v>255</v>
      </c>
      <c r="C20" s="477" t="s">
        <v>164</v>
      </c>
      <c r="D20" s="688" t="s">
        <v>253</v>
      </c>
      <c r="E20" s="7"/>
      <c r="F20" s="6"/>
      <c r="G20" s="482"/>
      <c r="H20" s="439"/>
      <c r="I20" s="305" t="s">
        <v>254</v>
      </c>
    </row>
    <row r="21" spans="2:9" ht="19">
      <c r="B21" s="486" t="s">
        <v>255</v>
      </c>
      <c r="C21" s="477" t="s">
        <v>60</v>
      </c>
      <c r="D21" s="688" t="s">
        <v>253</v>
      </c>
      <c r="E21" s="15"/>
      <c r="F21" s="14"/>
      <c r="G21" s="482"/>
      <c r="I21" s="305" t="s">
        <v>253</v>
      </c>
    </row>
    <row r="22" spans="2:9" ht="19">
      <c r="B22" s="486" t="s">
        <v>255</v>
      </c>
      <c r="C22" s="477" t="s">
        <v>165</v>
      </c>
      <c r="D22" s="688" t="s">
        <v>253</v>
      </c>
      <c r="E22" s="15"/>
      <c r="F22" s="14"/>
      <c r="G22" s="482"/>
    </row>
    <row r="23" spans="2:9" ht="19">
      <c r="B23" s="486" t="s">
        <v>255</v>
      </c>
      <c r="C23" s="477" t="s">
        <v>257</v>
      </c>
      <c r="D23" s="688" t="s">
        <v>253</v>
      </c>
      <c r="E23" s="15"/>
      <c r="F23" s="14"/>
      <c r="G23" s="482"/>
    </row>
    <row r="24" spans="2:9" ht="19">
      <c r="B24" s="486" t="s">
        <v>255</v>
      </c>
      <c r="C24" s="477" t="s">
        <v>166</v>
      </c>
      <c r="D24" s="688" t="s">
        <v>253</v>
      </c>
      <c r="E24" s="15"/>
      <c r="F24" s="14"/>
      <c r="G24" s="482"/>
    </row>
    <row r="25" spans="2:9" ht="19">
      <c r="B25" s="486" t="s">
        <v>255</v>
      </c>
      <c r="C25" s="477" t="s">
        <v>59</v>
      </c>
      <c r="D25" s="688" t="s">
        <v>253</v>
      </c>
      <c r="E25" s="15"/>
      <c r="F25" s="14"/>
      <c r="G25" s="482"/>
    </row>
    <row r="26" spans="2:9" ht="19">
      <c r="B26" s="486" t="s">
        <v>255</v>
      </c>
      <c r="C26" s="477" t="s">
        <v>94</v>
      </c>
      <c r="D26" s="688" t="s">
        <v>253</v>
      </c>
      <c r="E26" s="15"/>
      <c r="F26" s="14"/>
      <c r="G26" s="482"/>
    </row>
    <row r="27" spans="2:9" ht="19">
      <c r="B27" s="486" t="s">
        <v>255</v>
      </c>
      <c r="C27" s="477" t="s">
        <v>154</v>
      </c>
      <c r="D27" s="688" t="s">
        <v>253</v>
      </c>
      <c r="E27" s="15"/>
      <c r="F27" s="14"/>
      <c r="G27" s="482"/>
    </row>
    <row r="28" spans="2:9" ht="20" thickBot="1">
      <c r="B28" s="486" t="s">
        <v>255</v>
      </c>
      <c r="C28" s="477" t="s">
        <v>155</v>
      </c>
      <c r="D28" s="688" t="s">
        <v>253</v>
      </c>
      <c r="E28" s="15"/>
      <c r="F28" s="14"/>
      <c r="G28" s="482"/>
    </row>
    <row r="29" spans="2:9" ht="17" thickBot="1">
      <c r="B29" s="520"/>
      <c r="C29" s="38" t="s">
        <v>106</v>
      </c>
      <c r="D29" s="37"/>
      <c r="E29" s="37"/>
      <c r="F29" s="23"/>
      <c r="G29" s="524"/>
    </row>
    <row r="30" spans="2:9" ht="16">
      <c r="B30" s="521"/>
      <c r="C30" s="299"/>
      <c r="D30" s="298"/>
      <c r="E30" s="298"/>
      <c r="F30" s="298"/>
      <c r="G30" s="302"/>
    </row>
    <row r="31" spans="2:9" ht="16">
      <c r="B31" s="521"/>
      <c r="C31" s="297"/>
      <c r="D31" s="296"/>
      <c r="E31" s="296"/>
      <c r="F31" s="296"/>
      <c r="G31" s="301"/>
    </row>
    <row r="32" spans="2:9" ht="16">
      <c r="B32" s="521"/>
      <c r="C32" s="297"/>
      <c r="D32" s="296"/>
      <c r="E32" s="296"/>
      <c r="F32" s="296"/>
      <c r="G32" s="301"/>
    </row>
    <row r="33" spans="2:7" ht="17" thickBot="1">
      <c r="B33" s="521"/>
      <c r="C33" s="294"/>
      <c r="D33" s="292"/>
      <c r="E33" s="292"/>
      <c r="F33" s="292"/>
      <c r="G33" s="301"/>
    </row>
    <row r="34" spans="2:7" ht="17" thickBot="1">
      <c r="B34" s="522"/>
      <c r="C34" s="546" t="s">
        <v>107</v>
      </c>
      <c r="D34" s="516"/>
      <c r="E34" s="516"/>
      <c r="F34" s="516"/>
      <c r="G34" s="301"/>
    </row>
    <row r="35" spans="2:7" ht="17" thickBot="1">
      <c r="B35" s="522"/>
      <c r="C35" s="290"/>
      <c r="D35" s="288"/>
      <c r="E35" s="288"/>
      <c r="F35" s="288"/>
      <c r="G35" s="301"/>
    </row>
    <row r="36" spans="2:7" ht="17" thickBot="1">
      <c r="B36" s="523"/>
      <c r="C36" s="286"/>
      <c r="D36" s="87"/>
      <c r="E36" s="87"/>
      <c r="F36" s="87"/>
      <c r="G36" s="300"/>
    </row>
    <row r="37" spans="2:7">
      <c r="B37" s="305"/>
      <c r="C37" s="305"/>
      <c r="D37" s="305"/>
      <c r="E37" s="305"/>
      <c r="F37" s="305"/>
      <c r="G37" s="305"/>
    </row>
    <row r="38" spans="2:7">
      <c r="B38" s="305"/>
      <c r="C38" s="305"/>
      <c r="D38" s="305"/>
      <c r="E38" s="305"/>
      <c r="F38" s="305"/>
      <c r="G38" s="305"/>
    </row>
    <row r="39" spans="2:7">
      <c r="B39" s="305"/>
      <c r="C39" s="305"/>
      <c r="D39" s="305"/>
      <c r="E39" s="305"/>
      <c r="F39" s="305"/>
      <c r="G39" s="305"/>
    </row>
    <row r="40" spans="2:7">
      <c r="B40" s="305"/>
      <c r="C40" s="305"/>
      <c r="D40" s="305"/>
      <c r="E40" s="305"/>
      <c r="F40" s="305"/>
      <c r="G40" s="305"/>
    </row>
    <row r="41" spans="2:7">
      <c r="B41" s="305"/>
      <c r="C41" s="305"/>
      <c r="D41" s="305"/>
      <c r="E41" s="305"/>
      <c r="F41" s="305"/>
      <c r="G41" s="305"/>
    </row>
    <row r="42" spans="2:7">
      <c r="B42" s="305"/>
      <c r="C42" s="305"/>
      <c r="D42" s="305"/>
      <c r="E42" s="305"/>
      <c r="F42" s="305"/>
      <c r="G42" s="305"/>
    </row>
    <row r="43" spans="2:7">
      <c r="B43" s="305"/>
      <c r="C43" s="305"/>
      <c r="D43" s="305"/>
      <c r="E43" s="305"/>
      <c r="F43" s="305"/>
      <c r="G43" s="305"/>
    </row>
    <row r="44" spans="2:7">
      <c r="B44" s="305"/>
      <c r="C44" s="305"/>
      <c r="D44" s="305"/>
      <c r="E44" s="305"/>
      <c r="F44" s="305"/>
      <c r="G44" s="305"/>
    </row>
    <row r="45" spans="2:7">
      <c r="B45" s="305"/>
      <c r="C45" s="305"/>
      <c r="D45" s="305"/>
      <c r="E45" s="305"/>
      <c r="F45" s="305"/>
      <c r="G45" s="305"/>
    </row>
    <row r="46" spans="2:7">
      <c r="B46" s="305"/>
      <c r="C46" s="305"/>
      <c r="D46" s="305"/>
      <c r="E46" s="305"/>
      <c r="F46" s="305"/>
      <c r="G46" s="305"/>
    </row>
    <row r="47" spans="2:7">
      <c r="B47" s="305"/>
      <c r="C47" s="305"/>
      <c r="D47" s="305"/>
      <c r="E47" s="305"/>
      <c r="F47" s="305"/>
      <c r="G47" s="305"/>
    </row>
    <row r="48" spans="2:7">
      <c r="B48" s="305"/>
      <c r="C48" s="305"/>
      <c r="D48" s="305"/>
      <c r="E48" s="305"/>
      <c r="F48" s="305"/>
      <c r="G48" s="305"/>
    </row>
    <row r="49" spans="2:7">
      <c r="B49" s="305"/>
      <c r="C49" s="305"/>
      <c r="D49" s="305"/>
      <c r="E49" s="305"/>
      <c r="F49" s="305"/>
      <c r="G49" s="305"/>
    </row>
    <row r="50" spans="2:7">
      <c r="B50" s="305"/>
      <c r="C50" s="305"/>
      <c r="D50" s="305"/>
      <c r="E50" s="305"/>
      <c r="F50" s="305"/>
      <c r="G50" s="305"/>
    </row>
    <row r="51" spans="2:7">
      <c r="B51" s="305"/>
      <c r="C51" s="305"/>
      <c r="D51" s="305"/>
      <c r="E51" s="305"/>
      <c r="F51" s="305"/>
      <c r="G51" s="305"/>
    </row>
    <row r="52" spans="2:7">
      <c r="B52" s="305"/>
      <c r="C52" s="305"/>
      <c r="D52" s="305"/>
      <c r="E52" s="305"/>
      <c r="F52" s="305"/>
      <c r="G52" s="305"/>
    </row>
    <row r="53" spans="2:7">
      <c r="B53" s="305"/>
      <c r="C53" s="305"/>
      <c r="D53" s="305"/>
      <c r="E53" s="305"/>
      <c r="F53" s="305"/>
      <c r="G53" s="305"/>
    </row>
    <row r="54" spans="2:7">
      <c r="B54" s="305"/>
      <c r="C54" s="305"/>
      <c r="D54" s="305"/>
      <c r="E54" s="305"/>
      <c r="F54" s="305"/>
      <c r="G54" s="305"/>
    </row>
    <row r="55" spans="2:7">
      <c r="B55" s="305"/>
      <c r="C55" s="305"/>
      <c r="D55" s="305"/>
      <c r="E55" s="305"/>
      <c r="F55" s="305"/>
      <c r="G55" s="305"/>
    </row>
    <row r="56" spans="2:7">
      <c r="B56" s="305"/>
      <c r="C56" s="305"/>
      <c r="D56" s="305"/>
      <c r="E56" s="305"/>
      <c r="F56" s="305"/>
      <c r="G56" s="305"/>
    </row>
    <row r="57" spans="2:7">
      <c r="B57" s="305"/>
      <c r="C57" s="305"/>
      <c r="D57" s="305"/>
      <c r="E57" s="305"/>
      <c r="F57" s="305"/>
      <c r="G57" s="305"/>
    </row>
    <row r="58" spans="2:7">
      <c r="B58" s="305"/>
      <c r="C58" s="305"/>
      <c r="D58" s="305"/>
      <c r="E58" s="305"/>
      <c r="F58" s="305"/>
      <c r="G58" s="305"/>
    </row>
    <row r="59" spans="2:7">
      <c r="B59" s="305"/>
      <c r="C59" s="305"/>
      <c r="D59" s="305"/>
      <c r="E59" s="305"/>
      <c r="F59" s="305"/>
      <c r="G59" s="305"/>
    </row>
    <row r="60" spans="2:7">
      <c r="B60" s="305"/>
      <c r="C60" s="305"/>
      <c r="D60" s="305"/>
      <c r="E60" s="305"/>
      <c r="F60" s="305"/>
      <c r="G60" s="305"/>
    </row>
    <row r="61" spans="2:7">
      <c r="B61" s="305"/>
      <c r="C61" s="305"/>
      <c r="D61" s="305"/>
      <c r="E61" s="305"/>
      <c r="F61" s="305"/>
      <c r="G61" s="305"/>
    </row>
    <row r="62" spans="2:7">
      <c r="B62" s="305"/>
      <c r="C62" s="305"/>
      <c r="D62" s="305"/>
      <c r="E62" s="305"/>
      <c r="F62" s="305"/>
      <c r="G62" s="305"/>
    </row>
    <row r="63" spans="2:7">
      <c r="B63" s="305"/>
      <c r="C63" s="305"/>
      <c r="D63" s="305"/>
      <c r="E63" s="305"/>
      <c r="F63" s="305"/>
      <c r="G63" s="305"/>
    </row>
    <row r="64" spans="2:7">
      <c r="B64" s="305"/>
      <c r="C64" s="305"/>
      <c r="D64" s="305"/>
      <c r="E64" s="305"/>
      <c r="F64" s="305"/>
      <c r="G64" s="305"/>
    </row>
    <row r="65" spans="2:7">
      <c r="B65" s="305"/>
      <c r="C65" s="305"/>
      <c r="D65" s="305"/>
      <c r="E65" s="305"/>
      <c r="F65" s="305"/>
      <c r="G65" s="305"/>
    </row>
    <row r="66" spans="2:7">
      <c r="B66" s="305"/>
      <c r="C66" s="305"/>
      <c r="D66" s="305"/>
      <c r="E66" s="305"/>
      <c r="F66" s="305"/>
      <c r="G66" s="305"/>
    </row>
  </sheetData>
  <sheetCalcPr fullCalcOnLoad="1"/>
  <sheetProtection password="DC33" sheet="1" objects="1" scenarios="1"/>
  <customSheetViews>
    <customSheetView guid="{9B1697CE-B2F5-6C45-BF35-DFA42D9ABD25}" scale="85" showPageBreaks="1" fitToPage="1" printArea="1" topLeftCell="A25">
      <selection activeCell="I8" sqref="A1:XFD1048576"/>
    </customSheetView>
    <customSheetView guid="{A83EA9D2-F072-4A4B-956D-1CACE8D936E9}" scale="85" showPageBreaks="1" fitToPage="1" printArea="1" hiddenColumns="1">
      <selection activeCell="H18" sqref="H18"/>
    </customSheetView>
    <customSheetView guid="{7B5643DB-FD64-4C4F-9299-5A7FCC54BA0E}" scale="85" showPageBreaks="1" fitToPage="1" printArea="1" hiddenColumns="1" topLeftCell="A20">
      <selection activeCell="C23" sqref="C23"/>
    </customSheetView>
    <customSheetView guid="{32532656-B3B4-4DBA-A55B-F2916EB2E83E}" scale="85" showPageBreaks="1" fitToPage="1" printArea="1" hiddenColumns="1">
      <selection activeCell="C22" sqref="C22"/>
    </customSheetView>
  </customSheetViews>
  <mergeCells count="29">
    <mergeCell ref="G30:G36"/>
    <mergeCell ref="C30:F33"/>
    <mergeCell ref="C35:F35"/>
    <mergeCell ref="C36:F36"/>
    <mergeCell ref="C29:F29"/>
    <mergeCell ref="B2:G2"/>
    <mergeCell ref="C4:F4"/>
    <mergeCell ref="B3:F3"/>
    <mergeCell ref="C7:F7"/>
    <mergeCell ref="B7:B15"/>
    <mergeCell ref="C6:F6"/>
    <mergeCell ref="C5:F5"/>
    <mergeCell ref="B16:G16"/>
    <mergeCell ref="C15:F15"/>
    <mergeCell ref="C14:F14"/>
    <mergeCell ref="G8:G15"/>
    <mergeCell ref="C8:F13"/>
    <mergeCell ref="C17:F17"/>
    <mergeCell ref="C18:F18"/>
    <mergeCell ref="E19:F19"/>
    <mergeCell ref="E20:F20"/>
    <mergeCell ref="E21:F21"/>
    <mergeCell ref="E27:F27"/>
    <mergeCell ref="E28:F28"/>
    <mergeCell ref="E22:F22"/>
    <mergeCell ref="E23:F23"/>
    <mergeCell ref="E24:F24"/>
    <mergeCell ref="E25:F25"/>
    <mergeCell ref="E26:F26"/>
  </mergeCells>
  <phoneticPr fontId="5" type="noConversion"/>
  <dataValidations count="2">
    <dataValidation type="list" allowBlank="1" showInputMessage="1" showErrorMessage="1" sqref="C6:F6">
      <formula1>$I$5:$I$7</formula1>
    </dataValidation>
    <dataValidation type="list" allowBlank="1" showInputMessage="1" showErrorMessage="1" sqref="D20:D28">
      <formula1>$I$19:$I$21</formula1>
    </dataValidation>
  </dataValidations>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Y1047937"/>
  <sheetViews>
    <sheetView tabSelected="1" workbookViewId="0">
      <selection activeCell="F8" sqref="F8:I12"/>
    </sheetView>
  </sheetViews>
  <sheetFormatPr baseColWidth="10" defaultColWidth="11" defaultRowHeight="15"/>
  <cols>
    <col min="1" max="1" width="3.33203125" style="350" customWidth="1"/>
    <col min="2" max="2" width="41.83203125" bestFit="1" customWidth="1"/>
    <col min="3" max="3" width="28.33203125" bestFit="1" customWidth="1"/>
    <col min="4" max="4" width="17.6640625" bestFit="1" customWidth="1"/>
    <col min="5" max="5" width="16.33203125" bestFit="1" customWidth="1"/>
    <col min="6" max="6" width="13.1640625" bestFit="1" customWidth="1"/>
    <col min="7" max="8" width="18.5" bestFit="1" customWidth="1"/>
    <col min="9" max="9" width="11.5" style="350" bestFit="1" customWidth="1"/>
    <col min="10" max="10" width="22.6640625" style="350" hidden="1" customWidth="1"/>
    <col min="11" max="11" width="8.83203125" style="314" bestFit="1" customWidth="1"/>
    <col min="12" max="12" width="14" style="314" bestFit="1" customWidth="1"/>
    <col min="13" max="13" width="11.5" style="314" bestFit="1" customWidth="1"/>
    <col min="14" max="14" width="7" style="314" bestFit="1" customWidth="1"/>
    <col min="15" max="15" width="14.6640625" style="314" bestFit="1" customWidth="1"/>
    <col min="16" max="90" width="11" style="314"/>
  </cols>
  <sheetData>
    <row r="1" spans="1:126" s="314" customFormat="1" ht="16" thickBot="1">
      <c r="A1" s="350"/>
      <c r="I1" s="350"/>
      <c r="J1" s="350"/>
    </row>
    <row r="2" spans="1:126" ht="20">
      <c r="B2" s="284" t="s">
        <v>14</v>
      </c>
      <c r="C2" s="282"/>
      <c r="D2" s="282"/>
      <c r="E2" s="282"/>
      <c r="F2" s="282"/>
      <c r="G2" s="282"/>
      <c r="H2" s="282"/>
      <c r="I2" s="280"/>
    </row>
    <row r="3" spans="1:126" s="314" customFormat="1">
      <c r="A3" s="350"/>
      <c r="B3" s="240"/>
      <c r="C3" s="238"/>
      <c r="D3" s="238"/>
      <c r="E3" s="238"/>
      <c r="F3" s="238"/>
      <c r="G3" s="238"/>
      <c r="H3" s="238"/>
      <c r="I3" s="236"/>
      <c r="P3" s="350"/>
      <c r="Q3" s="350"/>
    </row>
    <row r="4" spans="1:126" ht="18" customHeight="1">
      <c r="B4" s="607" t="str">
        <f>Introduction!C13</f>
        <v>Name of financial institution</v>
      </c>
      <c r="C4" s="234" t="str">
        <f>IF(Introduction!D13="","",Introduction!D13)</f>
        <v/>
      </c>
      <c r="D4" s="234"/>
      <c r="E4" s="234"/>
      <c r="F4" s="234"/>
      <c r="G4" s="234"/>
      <c r="H4" s="234"/>
      <c r="I4" s="232"/>
      <c r="P4" s="350"/>
      <c r="Q4" s="350"/>
    </row>
    <row r="5" spans="1:126" ht="19" customHeight="1">
      <c r="B5" s="607" t="str">
        <f>Introduction!C14</f>
        <v>Type of financial institution</v>
      </c>
      <c r="C5" s="234" t="str">
        <f>IF(Introduction!D14="","",Introduction!D14)</f>
        <v/>
      </c>
      <c r="D5" s="234"/>
      <c r="E5" s="234"/>
      <c r="F5" s="234"/>
      <c r="G5" s="234"/>
      <c r="H5" s="234"/>
      <c r="I5" s="232"/>
      <c r="P5" s="350"/>
      <c r="Q5" s="350"/>
    </row>
    <row r="6" spans="1:126" ht="16" thickBot="1">
      <c r="B6" s="230"/>
      <c r="C6" s="228"/>
      <c r="D6" s="228"/>
      <c r="E6" s="228"/>
      <c r="F6" s="228"/>
      <c r="G6" s="228"/>
      <c r="H6" s="228"/>
      <c r="I6" s="226"/>
      <c r="K6" s="592"/>
      <c r="L6" s="592"/>
      <c r="M6" s="592"/>
      <c r="N6" s="592"/>
      <c r="O6" s="592"/>
      <c r="P6" s="591"/>
      <c r="Q6" s="350"/>
    </row>
    <row r="7" spans="1:126" ht="21" thickBot="1">
      <c r="B7" s="224" t="str">
        <f>'1. Policy'!B2</f>
        <v>1. Policy</v>
      </c>
      <c r="C7" s="222"/>
      <c r="D7" s="222"/>
      <c r="E7" s="222"/>
      <c r="F7" s="222"/>
      <c r="G7" s="222"/>
      <c r="H7" s="222"/>
      <c r="I7" s="220"/>
      <c r="K7" s="592"/>
      <c r="L7" s="592"/>
      <c r="M7" s="592"/>
      <c r="N7" s="592"/>
      <c r="O7" s="592"/>
      <c r="P7" s="591"/>
      <c r="Q7" s="350"/>
    </row>
    <row r="8" spans="1:126" s="306" customFormat="1">
      <c r="A8" s="576"/>
      <c r="B8" s="214" t="str">
        <f>CONCATENATE(Data!$J$3," ", Data!C3," ",Data!$K$3)</f>
        <v>The score on "the inclusion of natural capital in the responsible investment policy" is</v>
      </c>
      <c r="C8" s="212"/>
      <c r="D8" s="210"/>
      <c r="E8" s="673">
        <f>Data!C6</f>
        <v>0</v>
      </c>
      <c r="F8" s="192"/>
      <c r="G8" s="192"/>
      <c r="H8" s="192"/>
      <c r="I8" s="190"/>
      <c r="J8" s="583"/>
      <c r="K8" s="351"/>
      <c r="L8" s="351"/>
      <c r="M8" s="351"/>
      <c r="N8" s="351"/>
      <c r="O8" s="351"/>
      <c r="P8" s="351"/>
      <c r="Q8" s="351"/>
      <c r="R8" s="351"/>
      <c r="S8" s="351"/>
      <c r="T8" s="351"/>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7"/>
      <c r="CD8" s="307"/>
      <c r="CE8" s="307"/>
      <c r="CF8" s="307"/>
      <c r="CG8" s="307"/>
      <c r="CH8" s="307"/>
      <c r="CI8" s="307"/>
      <c r="CJ8" s="307"/>
      <c r="CK8" s="307"/>
      <c r="CL8" s="307"/>
      <c r="CM8" s="307"/>
      <c r="CN8" s="307"/>
      <c r="CO8" s="307"/>
      <c r="CP8" s="307"/>
      <c r="CQ8" s="307"/>
      <c r="CR8" s="307"/>
      <c r="CS8" s="307"/>
      <c r="CT8" s="307"/>
      <c r="CU8" s="307"/>
      <c r="CV8" s="307"/>
      <c r="CW8" s="307"/>
      <c r="CX8" s="307"/>
      <c r="CY8" s="307"/>
      <c r="CZ8" s="307"/>
      <c r="DA8" s="307"/>
      <c r="DB8" s="307"/>
      <c r="DC8" s="307"/>
      <c r="DD8" s="307"/>
      <c r="DE8" s="307"/>
      <c r="DF8" s="307"/>
      <c r="DG8" s="307"/>
      <c r="DH8" s="307"/>
      <c r="DI8" s="307"/>
      <c r="DJ8" s="307"/>
      <c r="DK8" s="307"/>
      <c r="DL8" s="307"/>
      <c r="DM8" s="307"/>
      <c r="DN8" s="307"/>
      <c r="DO8" s="307"/>
      <c r="DP8" s="307"/>
      <c r="DQ8" s="307"/>
      <c r="DR8" s="307"/>
      <c r="DS8" s="307"/>
      <c r="DT8" s="307"/>
      <c r="DU8" s="307"/>
      <c r="DV8" s="307"/>
    </row>
    <row r="9" spans="1:126" s="306" customFormat="1">
      <c r="A9" s="578"/>
      <c r="B9" s="208" t="str">
        <f>CONCATENATE(Data!$J$3," ", Data!D3," ",Data!$K$3)</f>
        <v>The score on "the part of the portfolio to which natural capital applies" is</v>
      </c>
      <c r="C9" s="206"/>
      <c r="D9" s="204"/>
      <c r="E9" s="584">
        <f>Data!D6</f>
        <v>0</v>
      </c>
      <c r="F9" s="188"/>
      <c r="G9" s="188"/>
      <c r="H9" s="188"/>
      <c r="I9" s="186"/>
      <c r="J9" s="583"/>
      <c r="K9" s="351"/>
      <c r="L9" s="351"/>
      <c r="M9" s="351"/>
      <c r="N9" s="351"/>
      <c r="O9" s="351"/>
      <c r="P9" s="351"/>
      <c r="Q9" s="351"/>
      <c r="R9" s="351"/>
      <c r="S9" s="351"/>
      <c r="T9" s="351"/>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row>
    <row r="10" spans="1:126" s="306" customFormat="1">
      <c r="A10" s="578"/>
      <c r="B10" s="208" t="str">
        <f>CONCATENATE(Data!$J$3," ", Data!E3," ",Data!$K$3)</f>
        <v>The score on "the inclusion of natural capital in service contracts" is</v>
      </c>
      <c r="C10" s="206"/>
      <c r="D10" s="204"/>
      <c r="E10" s="584">
        <f>Data!E6</f>
        <v>0</v>
      </c>
      <c r="F10" s="188"/>
      <c r="G10" s="188"/>
      <c r="H10" s="188"/>
      <c r="I10" s="186"/>
      <c r="J10" s="583"/>
      <c r="K10" s="351"/>
      <c r="L10" s="351"/>
      <c r="M10" s="351"/>
      <c r="N10" s="351"/>
      <c r="O10" s="351"/>
      <c r="P10" s="351"/>
      <c r="Q10" s="351"/>
      <c r="R10" s="351"/>
      <c r="S10" s="351"/>
      <c r="T10" s="351"/>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307"/>
      <c r="CI10" s="307"/>
      <c r="CJ10" s="307"/>
      <c r="CK10" s="307"/>
      <c r="CL10" s="307"/>
      <c r="CM10" s="307"/>
      <c r="CN10" s="307"/>
      <c r="CO10" s="307"/>
      <c r="CP10" s="307"/>
      <c r="CQ10" s="307"/>
      <c r="CR10" s="307"/>
      <c r="CS10" s="307"/>
      <c r="CT10" s="307"/>
      <c r="CU10" s="307"/>
      <c r="CV10" s="307"/>
      <c r="CW10" s="307"/>
      <c r="CX10" s="307"/>
      <c r="CY10" s="307"/>
      <c r="CZ10" s="307"/>
      <c r="DA10" s="307"/>
      <c r="DB10" s="307"/>
      <c r="DC10" s="307"/>
      <c r="DD10" s="307"/>
      <c r="DE10" s="307"/>
      <c r="DF10" s="307"/>
      <c r="DG10" s="307"/>
      <c r="DH10" s="307"/>
      <c r="DI10" s="307"/>
      <c r="DJ10" s="307"/>
      <c r="DK10" s="307"/>
      <c r="DL10" s="307"/>
      <c r="DM10" s="307"/>
      <c r="DN10" s="307"/>
      <c r="DO10" s="307"/>
      <c r="DP10" s="307"/>
      <c r="DQ10" s="307"/>
      <c r="DR10" s="307"/>
      <c r="DS10" s="307"/>
      <c r="DT10" s="307"/>
      <c r="DU10" s="307"/>
      <c r="DV10" s="307"/>
    </row>
    <row r="11" spans="1:126" s="306" customFormat="1">
      <c r="A11" s="578"/>
      <c r="B11" s="208" t="str">
        <f>CONCATENATE(Data!$J$3," ", Data!F3," ",Data!$K$3)</f>
        <v>The score on "the level of contact with experts or civil society regarding natural capital" is</v>
      </c>
      <c r="C11" s="206"/>
      <c r="D11" s="204"/>
      <c r="E11" s="584">
        <f>Data!F6</f>
        <v>0</v>
      </c>
      <c r="F11" s="188"/>
      <c r="G11" s="188"/>
      <c r="H11" s="188"/>
      <c r="I11" s="186"/>
      <c r="J11" s="583"/>
      <c r="K11" s="351"/>
      <c r="L11" s="351"/>
      <c r="M11" s="351"/>
      <c r="N11" s="351"/>
      <c r="O11" s="351"/>
      <c r="P11" s="351"/>
      <c r="Q11" s="351"/>
      <c r="R11" s="351"/>
      <c r="S11" s="351"/>
      <c r="T11" s="351"/>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307"/>
      <c r="CL11" s="307"/>
      <c r="CM11" s="307"/>
      <c r="CN11" s="307"/>
      <c r="CO11" s="307"/>
      <c r="CP11" s="307"/>
      <c r="CQ11" s="307"/>
      <c r="CR11" s="307"/>
      <c r="CS11" s="307"/>
      <c r="CT11" s="307"/>
      <c r="CU11" s="307"/>
      <c r="CV11" s="307"/>
      <c r="CW11" s="307"/>
      <c r="CX11" s="307"/>
      <c r="CY11" s="307"/>
      <c r="CZ11" s="307"/>
      <c r="DA11" s="307"/>
      <c r="DB11" s="307"/>
      <c r="DC11" s="307"/>
      <c r="DD11" s="307"/>
      <c r="DE11" s="307"/>
      <c r="DF11" s="307"/>
      <c r="DG11" s="307"/>
      <c r="DH11" s="307"/>
      <c r="DI11" s="307"/>
      <c r="DJ11" s="307"/>
      <c r="DK11" s="307"/>
      <c r="DL11" s="307"/>
      <c r="DM11" s="307"/>
      <c r="DN11" s="307"/>
      <c r="DO11" s="307"/>
      <c r="DP11" s="307"/>
      <c r="DQ11" s="307"/>
      <c r="DR11" s="307"/>
      <c r="DS11" s="307"/>
      <c r="DT11" s="307"/>
      <c r="DU11" s="307"/>
      <c r="DV11" s="307"/>
    </row>
    <row r="12" spans="1:126" s="306" customFormat="1" ht="16" thickBot="1">
      <c r="A12" s="578"/>
      <c r="B12" s="202" t="str">
        <f>CONCATENATE(Data!$J$3," ", Data!G3," ",Data!$K$3)</f>
        <v>The score on "the level of leadership that is shown regarding natural capital" is</v>
      </c>
      <c r="C12" s="200"/>
      <c r="D12" s="198"/>
      <c r="E12" s="585">
        <f>Data!G6</f>
        <v>0</v>
      </c>
      <c r="F12" s="184"/>
      <c r="G12" s="184"/>
      <c r="H12" s="184"/>
      <c r="I12" s="182"/>
      <c r="J12" s="583"/>
      <c r="K12" s="407"/>
      <c r="L12" s="407"/>
      <c r="M12" s="407"/>
      <c r="N12" s="351"/>
      <c r="O12" s="351"/>
      <c r="P12" s="351"/>
      <c r="Q12" s="351"/>
      <c r="R12" s="351"/>
      <c r="S12" s="351"/>
      <c r="T12" s="351"/>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7"/>
      <c r="CN12" s="307"/>
      <c r="CO12" s="307"/>
      <c r="CP12" s="307"/>
      <c r="CQ12" s="307"/>
      <c r="CR12" s="307"/>
      <c r="CS12" s="307"/>
      <c r="CT12" s="307"/>
      <c r="CU12" s="307"/>
      <c r="CV12" s="307"/>
      <c r="CW12" s="307"/>
      <c r="CX12" s="307"/>
      <c r="CY12" s="307"/>
      <c r="CZ12" s="307"/>
      <c r="DA12" s="307"/>
      <c r="DB12" s="307"/>
      <c r="DC12" s="307"/>
      <c r="DD12" s="307"/>
      <c r="DE12" s="307"/>
      <c r="DF12" s="307"/>
      <c r="DG12" s="307"/>
      <c r="DH12" s="307"/>
      <c r="DI12" s="307"/>
      <c r="DJ12" s="307"/>
      <c r="DK12" s="307"/>
      <c r="DL12" s="307"/>
      <c r="DM12" s="307"/>
      <c r="DN12" s="307"/>
      <c r="DO12" s="307"/>
      <c r="DP12" s="307"/>
      <c r="DQ12" s="307"/>
      <c r="DR12" s="307"/>
      <c r="DS12" s="307"/>
      <c r="DT12" s="307"/>
      <c r="DU12" s="307"/>
      <c r="DV12" s="307"/>
    </row>
    <row r="13" spans="1:126" s="306" customFormat="1" ht="19" thickBot="1">
      <c r="A13" s="578"/>
      <c r="B13" s="196" t="s">
        <v>26</v>
      </c>
      <c r="C13" s="194"/>
      <c r="D13" s="194"/>
      <c r="E13" s="194"/>
      <c r="F13" s="602">
        <f>SUM(E8:E12)/6</f>
        <v>0</v>
      </c>
      <c r="G13" s="670"/>
      <c r="H13" s="671"/>
      <c r="I13" s="672"/>
      <c r="J13" s="583"/>
      <c r="K13" s="407"/>
      <c r="L13" s="407"/>
      <c r="M13" s="407"/>
      <c r="N13" s="351"/>
      <c r="O13" s="351"/>
      <c r="P13" s="351"/>
      <c r="Q13" s="351"/>
      <c r="R13" s="351"/>
      <c r="S13" s="351"/>
      <c r="T13" s="351"/>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07"/>
      <c r="BG13" s="307"/>
      <c r="BH13" s="307"/>
      <c r="BI13" s="307"/>
      <c r="BJ13" s="307"/>
      <c r="BK13" s="307"/>
      <c r="BL13" s="307"/>
      <c r="BM13" s="307"/>
      <c r="BN13" s="307"/>
      <c r="BO13" s="307"/>
      <c r="BP13" s="307"/>
      <c r="BQ13" s="307"/>
      <c r="BR13" s="307"/>
      <c r="BS13" s="307"/>
      <c r="BT13" s="307"/>
      <c r="BU13" s="307"/>
      <c r="BV13" s="307"/>
      <c r="BW13" s="307"/>
      <c r="BX13" s="307"/>
      <c r="BY13" s="307"/>
      <c r="BZ13" s="307"/>
      <c r="CA13" s="307"/>
      <c r="CB13" s="307"/>
      <c r="CC13" s="307"/>
      <c r="CD13" s="307"/>
      <c r="CE13" s="307"/>
      <c r="CF13" s="307"/>
      <c r="CG13" s="307"/>
      <c r="CH13" s="307"/>
      <c r="CI13" s="307"/>
      <c r="CJ13" s="307"/>
      <c r="CK13" s="307"/>
      <c r="CL13" s="307"/>
      <c r="CM13" s="307"/>
      <c r="CN13" s="307"/>
      <c r="CO13" s="307"/>
      <c r="CP13" s="307"/>
      <c r="CQ13" s="307"/>
      <c r="CR13" s="307"/>
      <c r="CS13" s="307"/>
      <c r="CT13" s="307"/>
      <c r="CU13" s="307"/>
      <c r="CV13" s="307"/>
      <c r="CW13" s="307"/>
      <c r="CX13" s="307"/>
      <c r="CY13" s="307"/>
      <c r="CZ13" s="307"/>
      <c r="DA13" s="307"/>
      <c r="DB13" s="307"/>
      <c r="DC13" s="307"/>
      <c r="DD13" s="307"/>
      <c r="DE13" s="307"/>
      <c r="DF13" s="307"/>
      <c r="DG13" s="307"/>
      <c r="DH13" s="307"/>
      <c r="DI13" s="307"/>
      <c r="DJ13" s="307"/>
      <c r="DK13" s="307"/>
      <c r="DL13" s="307"/>
      <c r="DM13" s="307"/>
      <c r="DN13" s="307"/>
      <c r="DO13" s="307"/>
      <c r="DP13" s="307"/>
      <c r="DQ13" s="307"/>
      <c r="DR13" s="307"/>
      <c r="DS13" s="307"/>
      <c r="DT13" s="307"/>
      <c r="DU13" s="307"/>
      <c r="DV13" s="307"/>
    </row>
    <row r="14" spans="1:126" s="306" customFormat="1" ht="19" thickBot="1">
      <c r="A14" s="578"/>
      <c r="B14" s="587" t="s">
        <v>159</v>
      </c>
      <c r="C14" s="266" t="str">
        <f>IF(F13&lt;20%,Data!B62,IF(F13&lt;70%,Data!B63,Data!B64))</f>
        <v>You are advised to read chapter 3 of the natural capital guide on policy development</v>
      </c>
      <c r="D14" s="266"/>
      <c r="E14" s="266"/>
      <c r="F14" s="266"/>
      <c r="G14" s="266"/>
      <c r="H14" s="266"/>
      <c r="I14" s="264"/>
      <c r="J14" s="583"/>
      <c r="K14" s="407"/>
      <c r="L14" s="407"/>
      <c r="M14" s="407"/>
      <c r="N14" s="351"/>
      <c r="O14" s="351"/>
      <c r="P14" s="351"/>
      <c r="Q14" s="351"/>
      <c r="R14" s="351"/>
      <c r="S14" s="351"/>
      <c r="T14" s="351"/>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c r="CW14" s="307"/>
      <c r="CX14" s="307"/>
      <c r="CY14" s="307"/>
      <c r="CZ14" s="307"/>
      <c r="DA14" s="307"/>
      <c r="DB14" s="307"/>
      <c r="DC14" s="307"/>
      <c r="DD14" s="307"/>
      <c r="DE14" s="307"/>
      <c r="DF14" s="307"/>
      <c r="DG14" s="307"/>
      <c r="DH14" s="307"/>
      <c r="DI14" s="307"/>
      <c r="DJ14" s="307"/>
      <c r="DK14" s="307"/>
      <c r="DL14" s="307"/>
      <c r="DM14" s="307"/>
      <c r="DN14" s="307"/>
      <c r="DO14" s="307"/>
      <c r="DP14" s="307"/>
      <c r="DQ14" s="307"/>
      <c r="DR14" s="307"/>
      <c r="DS14" s="307"/>
      <c r="DT14" s="307"/>
      <c r="DU14" s="307"/>
      <c r="DV14" s="307"/>
    </row>
    <row r="15" spans="1:126" s="306" customFormat="1" ht="16" thickBot="1">
      <c r="A15" s="406"/>
      <c r="B15" s="262">
        <f>COUNTA(#REF!)</f>
        <v>1</v>
      </c>
      <c r="C15" s="260"/>
      <c r="D15" s="260"/>
      <c r="E15" s="260"/>
      <c r="F15" s="260"/>
      <c r="G15" s="260"/>
      <c r="H15" s="260"/>
      <c r="I15" s="258"/>
      <c r="J15" s="583"/>
      <c r="K15" s="408"/>
      <c r="L15" s="407"/>
      <c r="M15" s="407"/>
      <c r="N15" s="351"/>
      <c r="O15" s="351"/>
      <c r="P15" s="351"/>
      <c r="Q15" s="351"/>
      <c r="R15" s="351"/>
      <c r="S15" s="351"/>
      <c r="T15" s="351"/>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307"/>
      <c r="DQ15" s="307"/>
      <c r="DR15" s="307"/>
      <c r="DS15" s="307"/>
      <c r="DT15" s="307"/>
      <c r="DU15" s="307"/>
      <c r="DV15" s="307"/>
    </row>
    <row r="16" spans="1:126" ht="21" thickBot="1">
      <c r="B16" s="278" t="str">
        <f>'2. Implementation'!B2</f>
        <v>2. Implementation</v>
      </c>
      <c r="C16" s="276"/>
      <c r="D16" s="276"/>
      <c r="E16" s="276"/>
      <c r="F16" s="276"/>
      <c r="G16" s="276"/>
      <c r="H16" s="276"/>
      <c r="I16" s="274"/>
      <c r="P16" s="350"/>
      <c r="Q16" s="350"/>
    </row>
    <row r="17" spans="1:126">
      <c r="B17" s="594" t="s">
        <v>15</v>
      </c>
      <c r="C17" s="595">
        <f>'Summary &amp; Advice'!C70</f>
        <v>0</v>
      </c>
      <c r="D17" s="180" t="str">
        <f>IF(C17&lt;20%,Data!B66,IF(C17&lt;70%,Data!B67,Data!B64))</f>
        <v>You are advised to read chapter 4 of the natural capital guide on exclusion</v>
      </c>
      <c r="E17" s="180"/>
      <c r="F17" s="180"/>
      <c r="G17" s="180"/>
      <c r="H17" s="180"/>
      <c r="I17" s="178"/>
    </row>
    <row r="18" spans="1:126">
      <c r="B18" s="414" t="s">
        <v>16</v>
      </c>
      <c r="C18" s="590">
        <f>'Summary &amp; Advice'!D70</f>
        <v>0</v>
      </c>
      <c r="D18" s="248" t="str">
        <f>IF(C18&lt;20%,Data!B68,IF(C18&lt;70%,Data!B69,Data!B64))</f>
        <v>You are advised to read chapter 5 of the natural capital guide on ESG-integration</v>
      </c>
      <c r="E18" s="248"/>
      <c r="F18" s="248"/>
      <c r="G18" s="248"/>
      <c r="H18" s="248"/>
      <c r="I18" s="246"/>
    </row>
    <row r="19" spans="1:126">
      <c r="B19" s="414" t="s">
        <v>17</v>
      </c>
      <c r="C19" s="590">
        <f>'Summary &amp; Advice'!E70</f>
        <v>0</v>
      </c>
      <c r="D19" s="248" t="str">
        <f>IF(C19&lt;20%,Data!B70,IF(C19&lt;70%,Data!B71,Data!B64))</f>
        <v>You are advised to read chapter 6 of the natural capital guide on active ownership</v>
      </c>
      <c r="E19" s="248"/>
      <c r="F19" s="248"/>
      <c r="G19" s="248"/>
      <c r="H19" s="248"/>
      <c r="I19" s="246"/>
    </row>
    <row r="20" spans="1:126">
      <c r="B20" s="414" t="s">
        <v>18</v>
      </c>
      <c r="C20" s="590">
        <f>'Summary &amp; Advice'!F70</f>
        <v>0</v>
      </c>
      <c r="D20" s="248" t="str">
        <f>IF(C20&lt;20%,Data!B70,IF(C20&lt;70%,Data!B71,Data!B64))</f>
        <v>You are advised to read chapter 6 of the natural capital guide on active ownership</v>
      </c>
      <c r="E20" s="248"/>
      <c r="F20" s="248"/>
      <c r="G20" s="248"/>
      <c r="H20" s="248"/>
      <c r="I20" s="246"/>
    </row>
    <row r="21" spans="1:126" ht="16" thickBot="1">
      <c r="B21" s="438" t="s">
        <v>19</v>
      </c>
      <c r="C21" s="596">
        <f>'Summary &amp; Advice'!G70</f>
        <v>0</v>
      </c>
      <c r="D21" s="244" t="str">
        <f>IF(C21&lt;20%,Data!B72,IF(C21&lt;70%,Data!B73,Data!B64))</f>
        <v>You are advised to read chapter 7 of the natural capital guide on impact investing</v>
      </c>
      <c r="E21" s="244"/>
      <c r="F21" s="244"/>
      <c r="G21" s="244"/>
      <c r="H21" s="244"/>
      <c r="I21" s="242"/>
    </row>
    <row r="22" spans="1:126" ht="19" thickBot="1">
      <c r="B22" s="176" t="s">
        <v>27</v>
      </c>
      <c r="C22" s="174"/>
      <c r="D22" s="174"/>
      <c r="E22" s="174"/>
      <c r="F22" s="608">
        <f>Data!I48</f>
        <v>0</v>
      </c>
      <c r="G22" s="240"/>
      <c r="H22" s="238"/>
      <c r="I22" s="236"/>
    </row>
    <row r="23" spans="1:126" ht="19" thickBot="1">
      <c r="B23" s="587" t="s">
        <v>159</v>
      </c>
      <c r="C23" s="266" t="str">
        <f>IF(F22&lt;20%,Data!B75,IF(F22&lt;70%,Data!B76,Data!B64))</f>
        <v>You are advised to read chapters 4 to 7 of the natural capital guide on implementation</v>
      </c>
      <c r="D23" s="266"/>
      <c r="E23" s="266"/>
      <c r="F23" s="266"/>
      <c r="G23" s="266"/>
      <c r="H23" s="266"/>
      <c r="I23" s="264"/>
    </row>
    <row r="24" spans="1:126" s="306" customFormat="1" ht="16" thickBot="1">
      <c r="A24" s="406"/>
      <c r="B24" s="262">
        <f>COUNTA(A9:A13)</f>
        <v>0</v>
      </c>
      <c r="C24" s="260"/>
      <c r="D24" s="260"/>
      <c r="E24" s="260"/>
      <c r="F24" s="260"/>
      <c r="G24" s="260"/>
      <c r="H24" s="260"/>
      <c r="I24" s="258"/>
      <c r="K24" s="408"/>
      <c r="L24" s="407"/>
      <c r="M24" s="407"/>
      <c r="N24" s="351"/>
      <c r="O24" s="351"/>
      <c r="P24" s="351"/>
      <c r="Q24" s="351"/>
      <c r="R24" s="351"/>
      <c r="S24" s="351"/>
      <c r="T24" s="351"/>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7"/>
      <c r="BQ24" s="307"/>
      <c r="BR24" s="307"/>
      <c r="BS24" s="307"/>
      <c r="BT24" s="307"/>
      <c r="BU24" s="307"/>
      <c r="BV24" s="307"/>
      <c r="BW24" s="307"/>
      <c r="BX24" s="307"/>
      <c r="BY24" s="307"/>
      <c r="BZ24" s="307"/>
      <c r="CA24" s="307"/>
      <c r="CB24" s="307"/>
      <c r="CC24" s="307"/>
      <c r="CD24" s="307"/>
      <c r="CE24" s="307"/>
      <c r="CF24" s="307"/>
      <c r="CG24" s="307"/>
      <c r="CH24" s="307"/>
      <c r="CI24" s="307"/>
      <c r="CJ24" s="307"/>
      <c r="CK24" s="307"/>
      <c r="CL24" s="307"/>
      <c r="CM24" s="307"/>
      <c r="CN24" s="307"/>
      <c r="CO24" s="307"/>
      <c r="CP24" s="307"/>
      <c r="CQ24" s="307"/>
      <c r="CR24" s="307"/>
      <c r="CS24" s="307"/>
      <c r="CT24" s="307"/>
      <c r="CU24" s="307"/>
      <c r="CV24" s="307"/>
      <c r="CW24" s="307"/>
      <c r="CX24" s="307"/>
      <c r="CY24" s="307"/>
      <c r="CZ24" s="307"/>
      <c r="DA24" s="307"/>
      <c r="DB24" s="307"/>
      <c r="DC24" s="307"/>
      <c r="DD24" s="307"/>
      <c r="DE24" s="307"/>
      <c r="DF24" s="307"/>
      <c r="DG24" s="307"/>
      <c r="DH24" s="307"/>
      <c r="DI24" s="307"/>
      <c r="DJ24" s="307"/>
      <c r="DK24" s="307"/>
      <c r="DL24" s="307"/>
      <c r="DM24" s="307"/>
      <c r="DN24" s="307"/>
      <c r="DO24" s="307"/>
      <c r="DP24" s="307"/>
      <c r="DQ24" s="307"/>
      <c r="DR24" s="307"/>
      <c r="DS24" s="307"/>
      <c r="DT24" s="307"/>
      <c r="DU24" s="307"/>
      <c r="DV24" s="307"/>
    </row>
    <row r="25" spans="1:126" ht="21" thickBot="1">
      <c r="B25" s="278" t="str">
        <f>'3. Accountability'!B2</f>
        <v>3. Accountability</v>
      </c>
      <c r="C25" s="276"/>
      <c r="D25" s="276"/>
      <c r="E25" s="276"/>
      <c r="F25" s="276"/>
      <c r="G25" s="276"/>
      <c r="H25" s="276"/>
      <c r="I25" s="274"/>
    </row>
    <row r="26" spans="1:126" s="314" customFormat="1" ht="19" thickBot="1">
      <c r="A26" s="350"/>
      <c r="B26" s="152" t="s">
        <v>33</v>
      </c>
      <c r="C26" s="150"/>
      <c r="D26" s="150"/>
      <c r="E26" s="150"/>
      <c r="F26" s="593">
        <f>Data!C24</f>
        <v>0</v>
      </c>
      <c r="G26" s="256"/>
      <c r="H26" s="254"/>
      <c r="I26" s="252"/>
    </row>
    <row r="27" spans="1:126" s="314" customFormat="1" ht="19" thickBot="1">
      <c r="A27" s="350"/>
      <c r="B27" s="582" t="s">
        <v>159</v>
      </c>
      <c r="C27" s="250" t="str">
        <f>IF(F26&lt;20%,Data!B78,IF(F26&lt;70%,Data!B79,Data!B64))</f>
        <v>You are adviced to read the chapter of the natural capital guide on transparency</v>
      </c>
      <c r="D27" s="266"/>
      <c r="E27" s="266"/>
      <c r="F27" s="266"/>
      <c r="G27" s="266"/>
      <c r="H27" s="266"/>
      <c r="I27" s="264"/>
    </row>
    <row r="28" spans="1:126" ht="16" thickBot="1">
      <c r="B28" s="240"/>
      <c r="C28" s="238"/>
      <c r="D28" s="238"/>
      <c r="E28" s="238"/>
      <c r="F28" s="238"/>
      <c r="G28" s="238"/>
      <c r="H28" s="238"/>
      <c r="I28" s="236"/>
    </row>
    <row r="29" spans="1:126" s="314" customFormat="1" ht="21" thickBot="1">
      <c r="A29" s="350"/>
      <c r="B29" s="278" t="s">
        <v>38</v>
      </c>
      <c r="C29" s="276"/>
      <c r="D29" s="276"/>
      <c r="E29" s="276"/>
      <c r="F29" s="276"/>
      <c r="G29" s="276"/>
      <c r="H29" s="276"/>
      <c r="I29" s="274"/>
      <c r="J29" s="350"/>
    </row>
    <row r="30" spans="1:126" s="314" customFormat="1" ht="21" thickBot="1">
      <c r="A30" s="350"/>
      <c r="B30" s="609"/>
      <c r="C30" s="612" t="s">
        <v>121</v>
      </c>
      <c r="D30" s="614" t="s">
        <v>13</v>
      </c>
      <c r="E30" s="644" t="s">
        <v>132</v>
      </c>
      <c r="F30" s="272"/>
      <c r="G30" s="270"/>
      <c r="H30" s="270"/>
      <c r="I30" s="268"/>
      <c r="J30" s="350"/>
    </row>
    <row r="31" spans="1:126" s="314" customFormat="1">
      <c r="A31" s="350"/>
      <c r="B31" s="594" t="str">
        <f>Data!B26</f>
        <v>Land use / land conversion</v>
      </c>
      <c r="C31" s="677">
        <f>Data!D26</f>
        <v>0</v>
      </c>
      <c r="D31" s="645">
        <f>Data!K26</f>
        <v>0</v>
      </c>
      <c r="E31" s="677">
        <f>Data!P26</f>
        <v>0</v>
      </c>
      <c r="F31" s="272"/>
      <c r="G31" s="270"/>
      <c r="H31" s="270"/>
      <c r="I31" s="268"/>
      <c r="J31" s="435" t="str">
        <f>IF(C40&lt;0.2,"LP",IF(C40&lt;70%,"MP","HP"))</f>
        <v>LP</v>
      </c>
    </row>
    <row r="32" spans="1:126" s="314" customFormat="1">
      <c r="A32" s="350"/>
      <c r="B32" s="414" t="str">
        <f>Data!B27</f>
        <v>Water scarcity / water consumption</v>
      </c>
      <c r="C32" s="678">
        <f>Data!D27</f>
        <v>0</v>
      </c>
      <c r="D32" s="646">
        <f>Data!K27</f>
        <v>0</v>
      </c>
      <c r="E32" s="678">
        <f>Data!P27</f>
        <v>0</v>
      </c>
      <c r="F32" s="272"/>
      <c r="G32" s="270"/>
      <c r="H32" s="270"/>
      <c r="I32" s="268"/>
      <c r="J32" s="314" t="str">
        <f>IF(D40&lt;0.2,"LI",IF(D40&lt;70%,"MI","HI"))</f>
        <v>LI</v>
      </c>
    </row>
    <row r="33" spans="1:10" s="314" customFormat="1">
      <c r="A33" s="350"/>
      <c r="B33" s="414" t="str">
        <f>Data!B28</f>
        <v>Greenhouse gas emissions</v>
      </c>
      <c r="C33" s="678">
        <f>Data!D28</f>
        <v>0</v>
      </c>
      <c r="D33" s="646">
        <f>Data!K28</f>
        <v>0</v>
      </c>
      <c r="E33" s="678">
        <f>Data!P28</f>
        <v>0</v>
      </c>
      <c r="F33" s="272"/>
      <c r="G33" s="270"/>
      <c r="H33" s="270"/>
      <c r="I33" s="268"/>
      <c r="J33" s="314" t="str">
        <f>IF(E40&lt;0.2,"LA",IF(E40&lt;70%,"MA","HA"))</f>
        <v>LA</v>
      </c>
    </row>
    <row r="34" spans="1:10" s="314" customFormat="1">
      <c r="A34" s="350"/>
      <c r="B34" s="414" t="str">
        <f>Data!B29</f>
        <v>Air pollution</v>
      </c>
      <c r="C34" s="678">
        <f>Data!D29</f>
        <v>0</v>
      </c>
      <c r="D34" s="646">
        <f>Data!K29</f>
        <v>0</v>
      </c>
      <c r="E34" s="678">
        <f>Data!P29</f>
        <v>0</v>
      </c>
      <c r="F34" s="272"/>
      <c r="G34" s="270"/>
      <c r="H34" s="270"/>
      <c r="I34" s="268"/>
    </row>
    <row r="35" spans="1:10" s="314" customFormat="1">
      <c r="A35" s="350"/>
      <c r="B35" s="414" t="str">
        <f>Data!B30</f>
        <v xml:space="preserve">Soil and water pollution </v>
      </c>
      <c r="C35" s="678">
        <f>Data!D30</f>
        <v>0</v>
      </c>
      <c r="D35" s="646">
        <f>Data!K30</f>
        <v>0</v>
      </c>
      <c r="E35" s="678">
        <f>Data!P30</f>
        <v>0</v>
      </c>
      <c r="F35" s="272"/>
      <c r="G35" s="270"/>
      <c r="H35" s="270"/>
      <c r="I35" s="268"/>
      <c r="J35" s="606"/>
    </row>
    <row r="36" spans="1:10" s="314" customFormat="1">
      <c r="A36" s="350"/>
      <c r="B36" s="414" t="str">
        <f>Data!B31</f>
        <v>Overexploitation of natural resources, such as fish</v>
      </c>
      <c r="C36" s="678">
        <f>Data!D31</f>
        <v>0</v>
      </c>
      <c r="D36" s="646">
        <f>Data!K31</f>
        <v>0</v>
      </c>
      <c r="E36" s="678">
        <f>Data!P31</f>
        <v>0</v>
      </c>
      <c r="F36" s="272"/>
      <c r="G36" s="270"/>
      <c r="H36" s="270"/>
      <c r="I36" s="268"/>
    </row>
    <row r="37" spans="1:10" s="314" customFormat="1">
      <c r="A37" s="350"/>
      <c r="B37" s="414" t="str">
        <f>Data!B32</f>
        <v>Production and processing of waste</v>
      </c>
      <c r="C37" s="678">
        <f>Data!D32</f>
        <v>0</v>
      </c>
      <c r="D37" s="646">
        <f>Data!K32</f>
        <v>0</v>
      </c>
      <c r="E37" s="678">
        <f>Data!P32</f>
        <v>0</v>
      </c>
      <c r="F37" s="272"/>
      <c r="G37" s="270"/>
      <c r="H37" s="270"/>
      <c r="I37" s="268"/>
    </row>
    <row r="38" spans="1:10" s="314" customFormat="1">
      <c r="A38" s="350"/>
      <c r="B38" s="414" t="str">
        <f>Data!B33</f>
        <v>Biodiversity / Endangered species</v>
      </c>
      <c r="C38" s="678">
        <f>Data!D33</f>
        <v>0</v>
      </c>
      <c r="D38" s="646">
        <f>Data!K33</f>
        <v>0</v>
      </c>
      <c r="E38" s="678">
        <f>Data!P33</f>
        <v>0</v>
      </c>
      <c r="F38" s="272"/>
      <c r="G38" s="270"/>
      <c r="H38" s="270"/>
      <c r="I38" s="268"/>
    </row>
    <row r="39" spans="1:10" s="314" customFormat="1" ht="16" thickBot="1">
      <c r="A39" s="350"/>
      <c r="B39" s="438" t="str">
        <f>Data!B34</f>
        <v>Environmental management</v>
      </c>
      <c r="C39" s="679">
        <f>Data!D34</f>
        <v>0</v>
      </c>
      <c r="D39" s="647">
        <f>Data!K34</f>
        <v>0</v>
      </c>
      <c r="E39" s="679">
        <f>Data!P34</f>
        <v>0</v>
      </c>
      <c r="F39" s="272"/>
      <c r="G39" s="270"/>
      <c r="H39" s="270"/>
      <c r="I39" s="268"/>
    </row>
    <row r="40" spans="1:10" s="314" customFormat="1" ht="16" thickBot="1">
      <c r="A40" s="350"/>
      <c r="B40" s="588" t="s">
        <v>158</v>
      </c>
      <c r="C40" s="643">
        <f>Data!C37</f>
        <v>0</v>
      </c>
      <c r="D40" s="643">
        <f>Data!K35</f>
        <v>0</v>
      </c>
      <c r="E40" s="643">
        <f>Data!O37</f>
        <v>0</v>
      </c>
      <c r="F40" s="272"/>
      <c r="G40" s="270"/>
      <c r="H40" s="270"/>
      <c r="I40" s="268"/>
    </row>
    <row r="41" spans="1:10" s="314" customFormat="1" ht="18">
      <c r="A41" s="350"/>
      <c r="B41" s="172" t="s">
        <v>3</v>
      </c>
      <c r="C41" s="166" t="str">
        <f>IF(C40&lt;0.2,Data!B81,IF(C40&lt;0.5,Data!B82,Data!B64))</f>
        <v>You are advised to include more natural capital themes in your responsible investment policy</v>
      </c>
      <c r="D41" s="164"/>
      <c r="E41" s="164"/>
      <c r="F41" s="164"/>
      <c r="G41" s="164"/>
      <c r="H41" s="164"/>
      <c r="I41" s="162"/>
      <c r="J41" s="350"/>
    </row>
    <row r="42" spans="1:10" s="314" customFormat="1" ht="18">
      <c r="A42" s="350"/>
      <c r="B42" s="170"/>
      <c r="C42" s="160" t="str">
        <f>IF(D40&lt;0.2,Data!B84,IF(D40&lt;0.5,Data!B85,Data!B64))</f>
        <v>You are advised to implement more natural capital themes in your investment management</v>
      </c>
      <c r="D42" s="174"/>
      <c r="E42" s="174"/>
      <c r="F42" s="174"/>
      <c r="G42" s="174"/>
      <c r="H42" s="174"/>
      <c r="I42" s="158"/>
      <c r="J42" s="350"/>
    </row>
    <row r="43" spans="1:10" s="314" customFormat="1" ht="19" thickBot="1">
      <c r="A43" s="350"/>
      <c r="B43" s="168"/>
      <c r="C43" s="156" t="str">
        <f>IF(E40&lt;0.2,Data!B87,IF(E40&lt;0.5,Data!B88,Data!B64))</f>
        <v>You are advised to report on more natural capital themes</v>
      </c>
      <c r="D43" s="194"/>
      <c r="E43" s="194"/>
      <c r="F43" s="194"/>
      <c r="G43" s="194"/>
      <c r="H43" s="194"/>
      <c r="I43" s="154"/>
      <c r="J43" s="350"/>
    </row>
    <row r="44" spans="1:10" s="314" customFormat="1" ht="20">
      <c r="A44" s="350"/>
      <c r="B44" s="224" t="s">
        <v>160</v>
      </c>
      <c r="C44" s="222"/>
      <c r="D44" s="222"/>
      <c r="E44" s="222"/>
      <c r="F44" s="222"/>
      <c r="G44" s="222"/>
      <c r="H44" s="222"/>
      <c r="I44" s="220"/>
    </row>
    <row r="45" spans="1:10" s="314" customFormat="1" ht="19" customHeight="1" thickBot="1">
      <c r="A45" s="350"/>
      <c r="B45" s="603" t="s">
        <v>4</v>
      </c>
      <c r="C45" s="581" t="str">
        <f>IF(Introduction!D14="","",Introduction!D14)</f>
        <v/>
      </c>
      <c r="D45" s="218" t="str">
        <f>IF(C45="Bank",Data!B91,IF(C45="Pension Fund ",Data!B92,IF(C45="Insurance Company",Data!B93,Data!B94)))</f>
        <v>there is no additional advice in addition to the advise above</v>
      </c>
      <c r="E45" s="218"/>
      <c r="F45" s="218"/>
      <c r="G45" s="218"/>
      <c r="H45" s="218"/>
      <c r="I45" s="216"/>
    </row>
    <row r="46" spans="1:10" s="314" customFormat="1" ht="18">
      <c r="A46" s="350"/>
      <c r="B46" s="589"/>
      <c r="C46" s="589"/>
      <c r="D46" s="604"/>
      <c r="E46" s="605"/>
      <c r="F46" s="605"/>
      <c r="G46" s="605"/>
      <c r="H46" s="605"/>
      <c r="I46" s="350"/>
    </row>
    <row r="47" spans="1:10" s="314" customFormat="1" ht="16" thickBot="1">
      <c r="A47" s="350"/>
      <c r="I47" s="350"/>
      <c r="J47" s="350"/>
    </row>
    <row r="48" spans="1:10" ht="21" thickBot="1">
      <c r="B48" s="278" t="s">
        <v>42</v>
      </c>
      <c r="C48" s="276"/>
      <c r="D48" s="276"/>
      <c r="E48" s="276"/>
      <c r="F48" s="276"/>
      <c r="G48" s="276"/>
      <c r="H48" s="276"/>
      <c r="I48" s="274"/>
    </row>
    <row r="49" spans="2:129" s="306" customFormat="1" ht="16" thickBot="1">
      <c r="B49" s="659" t="s">
        <v>7</v>
      </c>
      <c r="C49" s="660" t="str">
        <f>Data!C25</f>
        <v>Policy</v>
      </c>
      <c r="D49" s="661" t="str">
        <f>Data!F25</f>
        <v>Exclusion</v>
      </c>
      <c r="E49" s="662" t="str">
        <f>Data!G25</f>
        <v>ESG-integration</v>
      </c>
      <c r="F49" s="662" t="str">
        <f>Data!H25</f>
        <v>Engagement</v>
      </c>
      <c r="G49" s="662" t="str">
        <f>Data!I25</f>
        <v xml:space="preserve">Voting </v>
      </c>
      <c r="H49" s="663" t="str">
        <f>Data!J25</f>
        <v>Impact investing</v>
      </c>
      <c r="I49" s="664" t="str">
        <f>Data!O25</f>
        <v>Reporting</v>
      </c>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c r="CU49" s="307"/>
      <c r="CV49" s="307"/>
      <c r="CW49" s="307"/>
      <c r="CX49" s="307"/>
      <c r="CY49" s="307"/>
      <c r="CZ49" s="307"/>
      <c r="DA49" s="307"/>
      <c r="DB49" s="307"/>
      <c r="DC49" s="307"/>
      <c r="DD49" s="307"/>
      <c r="DE49" s="307"/>
      <c r="DF49" s="307"/>
      <c r="DG49" s="307"/>
      <c r="DH49" s="307"/>
      <c r="DI49" s="307"/>
      <c r="DJ49" s="307"/>
      <c r="DK49" s="307"/>
      <c r="DL49" s="307"/>
      <c r="DM49" s="307"/>
      <c r="DN49" s="307"/>
      <c r="DO49" s="307"/>
      <c r="DP49" s="307"/>
      <c r="DQ49" s="307"/>
      <c r="DR49" s="307"/>
      <c r="DS49" s="307"/>
      <c r="DT49" s="307"/>
      <c r="DU49" s="307"/>
      <c r="DV49" s="307"/>
      <c r="DW49" s="307"/>
      <c r="DX49" s="307"/>
      <c r="DY49" s="307"/>
    </row>
    <row r="50" spans="2:129" s="306" customFormat="1">
      <c r="B50" s="652" t="str">
        <f t="shared" ref="B50:B58" si="0">B31</f>
        <v>Land use / land conversion</v>
      </c>
      <c r="C50" s="653" t="str">
        <f>Data!C26</f>
        <v>No</v>
      </c>
      <c r="D50" s="654" t="str">
        <f>Data!F26</f>
        <v>No</v>
      </c>
      <c r="E50" s="655" t="str">
        <f>Data!G26</f>
        <v>No</v>
      </c>
      <c r="F50" s="656" t="str">
        <f>Data!G26</f>
        <v>No</v>
      </c>
      <c r="G50" s="655" t="str">
        <f>Data!I26</f>
        <v>No</v>
      </c>
      <c r="H50" s="657" t="str">
        <f>Data!J26</f>
        <v>No</v>
      </c>
      <c r="I50" s="658" t="str">
        <f>Data!O26</f>
        <v>No</v>
      </c>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7"/>
      <c r="BX50" s="307"/>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row>
    <row r="51" spans="2:129" s="306" customFormat="1">
      <c r="B51" s="633" t="str">
        <f t="shared" si="0"/>
        <v>Water scarcity / water consumption</v>
      </c>
      <c r="C51" s="648" t="str">
        <f>Data!C27</f>
        <v>No</v>
      </c>
      <c r="D51" s="635" t="str">
        <f>Data!F27</f>
        <v>No</v>
      </c>
      <c r="E51" s="458" t="str">
        <f>Data!G27</f>
        <v>No</v>
      </c>
      <c r="F51" s="458" t="str">
        <f>Data!H27</f>
        <v>No</v>
      </c>
      <c r="G51" s="458" t="str">
        <f>Data!I27</f>
        <v>No</v>
      </c>
      <c r="H51" s="630" t="str">
        <f>Data!J27</f>
        <v>No</v>
      </c>
      <c r="I51" s="464" t="str">
        <f>Data!O27</f>
        <v>No</v>
      </c>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7"/>
      <c r="BU51" s="307"/>
      <c r="BV51" s="307"/>
      <c r="BW51" s="307"/>
      <c r="BX51" s="307"/>
      <c r="BY51" s="307"/>
      <c r="BZ51" s="307"/>
      <c r="CA51" s="307"/>
      <c r="CB51" s="307"/>
      <c r="CC51" s="307"/>
      <c r="CD51" s="307"/>
      <c r="CE51" s="307"/>
      <c r="CF51" s="307"/>
      <c r="CG51" s="307"/>
      <c r="CH51" s="307"/>
      <c r="CI51" s="307"/>
      <c r="CJ51" s="307"/>
      <c r="CK51" s="307"/>
      <c r="CL51" s="307"/>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row>
    <row r="52" spans="2:129" s="306" customFormat="1">
      <c r="B52" s="633" t="str">
        <f t="shared" si="0"/>
        <v>Greenhouse gas emissions</v>
      </c>
      <c r="C52" s="648" t="str">
        <f>Data!C28</f>
        <v>No</v>
      </c>
      <c r="D52" s="635" t="str">
        <f>Data!F28</f>
        <v>No</v>
      </c>
      <c r="E52" s="458" t="str">
        <f>Data!G28</f>
        <v>No</v>
      </c>
      <c r="F52" s="458" t="str">
        <f>Data!H28</f>
        <v>No</v>
      </c>
      <c r="G52" s="458" t="str">
        <f>Data!I28</f>
        <v>No</v>
      </c>
      <c r="H52" s="630" t="str">
        <f>Data!J28</f>
        <v>No</v>
      </c>
      <c r="I52" s="464" t="str">
        <f>Data!O28</f>
        <v>No</v>
      </c>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7"/>
      <c r="CF52" s="307"/>
      <c r="CG52" s="307"/>
      <c r="CH52" s="307"/>
      <c r="CI52" s="307"/>
      <c r="CJ52" s="307"/>
      <c r="CK52" s="307"/>
      <c r="CL52" s="307"/>
      <c r="CM52" s="307"/>
      <c r="CN52" s="307"/>
      <c r="CO52" s="307"/>
      <c r="CP52" s="307"/>
      <c r="CQ52" s="307"/>
      <c r="CR52" s="307"/>
      <c r="CS52" s="307"/>
      <c r="CT52" s="307"/>
      <c r="CU52" s="307"/>
      <c r="CV52" s="307"/>
      <c r="CW52" s="307"/>
      <c r="CX52" s="307"/>
      <c r="CY52" s="307"/>
      <c r="CZ52" s="307"/>
      <c r="DA52" s="307"/>
      <c r="DB52" s="307"/>
      <c r="DC52" s="307"/>
      <c r="DD52" s="307"/>
      <c r="DE52" s="307"/>
      <c r="DF52" s="307"/>
      <c r="DG52" s="307"/>
      <c r="DH52" s="307"/>
      <c r="DI52" s="307"/>
      <c r="DJ52" s="307"/>
      <c r="DK52" s="307"/>
      <c r="DL52" s="307"/>
      <c r="DM52" s="307"/>
      <c r="DN52" s="307"/>
      <c r="DO52" s="307"/>
      <c r="DP52" s="307"/>
      <c r="DQ52" s="307"/>
      <c r="DR52" s="307"/>
      <c r="DS52" s="307"/>
      <c r="DT52" s="307"/>
      <c r="DU52" s="307"/>
      <c r="DV52" s="307"/>
      <c r="DW52" s="307"/>
      <c r="DX52" s="307"/>
      <c r="DY52" s="307"/>
    </row>
    <row r="53" spans="2:129" s="306" customFormat="1">
      <c r="B53" s="633" t="str">
        <f t="shared" si="0"/>
        <v>Air pollution</v>
      </c>
      <c r="C53" s="648" t="str">
        <f>Data!C29</f>
        <v>No</v>
      </c>
      <c r="D53" s="635" t="str">
        <f>Data!F29</f>
        <v>No</v>
      </c>
      <c r="E53" s="458" t="str">
        <f>Data!G29</f>
        <v>No</v>
      </c>
      <c r="F53" s="458" t="str">
        <f>Data!H29</f>
        <v>No</v>
      </c>
      <c r="G53" s="458" t="str">
        <f>Data!I29</f>
        <v>No</v>
      </c>
      <c r="H53" s="630" t="str">
        <f>Data!J29</f>
        <v>No</v>
      </c>
      <c r="I53" s="464" t="str">
        <f>Data!O29</f>
        <v>No</v>
      </c>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7"/>
      <c r="BR53" s="307"/>
      <c r="BS53" s="307"/>
      <c r="BT53" s="307"/>
      <c r="BU53" s="307"/>
      <c r="BV53" s="307"/>
      <c r="BW53" s="307"/>
      <c r="BX53" s="307"/>
      <c r="BY53" s="307"/>
      <c r="BZ53" s="307"/>
      <c r="CA53" s="307"/>
      <c r="CB53" s="307"/>
      <c r="CC53" s="307"/>
      <c r="CD53" s="307"/>
      <c r="CE53" s="307"/>
      <c r="CF53" s="307"/>
      <c r="CG53" s="307"/>
      <c r="CH53" s="307"/>
      <c r="CI53" s="307"/>
      <c r="CJ53" s="307"/>
      <c r="CK53" s="307"/>
      <c r="CL53" s="307"/>
      <c r="CM53" s="307"/>
      <c r="CN53" s="307"/>
      <c r="CO53" s="307"/>
      <c r="CP53" s="307"/>
      <c r="CQ53" s="307"/>
      <c r="CR53" s="307"/>
      <c r="CS53" s="307"/>
      <c r="CT53" s="307"/>
      <c r="CU53" s="307"/>
      <c r="CV53" s="307"/>
      <c r="CW53" s="307"/>
      <c r="CX53" s="307"/>
      <c r="CY53" s="307"/>
      <c r="CZ53" s="307"/>
      <c r="DA53" s="307"/>
      <c r="DB53" s="307"/>
      <c r="DC53" s="307"/>
      <c r="DD53" s="307"/>
      <c r="DE53" s="307"/>
      <c r="DF53" s="307"/>
      <c r="DG53" s="307"/>
      <c r="DH53" s="307"/>
      <c r="DI53" s="307"/>
      <c r="DJ53" s="307"/>
      <c r="DK53" s="307"/>
      <c r="DL53" s="307"/>
      <c r="DM53" s="307"/>
      <c r="DN53" s="307"/>
      <c r="DO53" s="307"/>
      <c r="DP53" s="307"/>
      <c r="DQ53" s="307"/>
      <c r="DR53" s="307"/>
      <c r="DS53" s="307"/>
      <c r="DT53" s="307"/>
      <c r="DU53" s="307"/>
      <c r="DV53" s="307"/>
      <c r="DW53" s="307"/>
      <c r="DX53" s="307"/>
      <c r="DY53" s="307"/>
    </row>
    <row r="54" spans="2:129" s="306" customFormat="1">
      <c r="B54" s="633" t="str">
        <f t="shared" si="0"/>
        <v xml:space="preserve">Soil and water pollution </v>
      </c>
      <c r="C54" s="648" t="str">
        <f>Data!C30</f>
        <v>No</v>
      </c>
      <c r="D54" s="635" t="str">
        <f>Data!F30</f>
        <v>No</v>
      </c>
      <c r="E54" s="458" t="str">
        <f>Data!G30</f>
        <v>No</v>
      </c>
      <c r="F54" s="458" t="str">
        <f>Data!H30</f>
        <v>No</v>
      </c>
      <c r="G54" s="458" t="str">
        <f>Data!I30</f>
        <v>No</v>
      </c>
      <c r="H54" s="630" t="str">
        <f>Data!J30</f>
        <v>No</v>
      </c>
      <c r="I54" s="464" t="str">
        <f>Data!O30</f>
        <v>No</v>
      </c>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c r="BV54" s="307"/>
      <c r="BW54" s="307"/>
      <c r="BX54" s="307"/>
      <c r="BY54" s="307"/>
      <c r="BZ54" s="307"/>
      <c r="CA54" s="307"/>
      <c r="CB54" s="307"/>
      <c r="CC54" s="307"/>
      <c r="CD54" s="307"/>
      <c r="CE54" s="307"/>
      <c r="CF54" s="307"/>
      <c r="CG54" s="307"/>
      <c r="CH54" s="307"/>
      <c r="CI54" s="307"/>
      <c r="CJ54" s="307"/>
      <c r="CK54" s="307"/>
      <c r="CL54" s="307"/>
      <c r="CM54" s="307"/>
      <c r="CN54" s="307"/>
      <c r="CO54" s="307"/>
      <c r="CP54" s="307"/>
      <c r="CQ54" s="307"/>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row>
    <row r="55" spans="2:129" s="306" customFormat="1">
      <c r="B55" s="633" t="str">
        <f t="shared" si="0"/>
        <v>Overexploitation of natural resources, such as fish</v>
      </c>
      <c r="C55" s="648" t="str">
        <f>Data!C31</f>
        <v>No</v>
      </c>
      <c r="D55" s="635" t="str">
        <f>Data!F31</f>
        <v>No</v>
      </c>
      <c r="E55" s="458" t="str">
        <f>Data!G31</f>
        <v>No</v>
      </c>
      <c r="F55" s="458" t="str">
        <f>Data!H31</f>
        <v>No</v>
      </c>
      <c r="G55" s="458" t="str">
        <f>Data!I31</f>
        <v>No</v>
      </c>
      <c r="H55" s="630" t="str">
        <f>Data!J31</f>
        <v>No</v>
      </c>
      <c r="I55" s="464" t="str">
        <f>Data!O31</f>
        <v>No</v>
      </c>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307"/>
      <c r="BY55" s="307"/>
      <c r="BZ55" s="307"/>
      <c r="CA55" s="307"/>
      <c r="CB55" s="307"/>
      <c r="CC55" s="307"/>
      <c r="CD55" s="307"/>
      <c r="CE55" s="307"/>
      <c r="CF55" s="307"/>
      <c r="CG55" s="307"/>
      <c r="CH55" s="307"/>
      <c r="CI55" s="307"/>
      <c r="CJ55" s="307"/>
      <c r="CK55" s="307"/>
      <c r="CL55" s="307"/>
      <c r="CM55" s="307"/>
      <c r="CN55" s="307"/>
      <c r="CO55" s="307"/>
      <c r="CP55" s="307"/>
      <c r="CQ55" s="307"/>
      <c r="CR55" s="307"/>
      <c r="CS55" s="307"/>
      <c r="CT55" s="307"/>
      <c r="CU55" s="307"/>
      <c r="CV55" s="307"/>
      <c r="CW55" s="307"/>
      <c r="CX55" s="307"/>
      <c r="CY55" s="307"/>
      <c r="CZ55" s="307"/>
      <c r="DA55" s="307"/>
      <c r="DB55" s="307"/>
      <c r="DC55" s="307"/>
      <c r="DD55" s="307"/>
      <c r="DE55" s="307"/>
      <c r="DF55" s="307"/>
      <c r="DG55" s="307"/>
      <c r="DH55" s="307"/>
      <c r="DI55" s="307"/>
      <c r="DJ55" s="307"/>
      <c r="DK55" s="307"/>
      <c r="DL55" s="307"/>
      <c r="DM55" s="307"/>
      <c r="DN55" s="307"/>
      <c r="DO55" s="307"/>
      <c r="DP55" s="307"/>
      <c r="DQ55" s="307"/>
      <c r="DR55" s="307"/>
      <c r="DS55" s="307"/>
      <c r="DT55" s="307"/>
      <c r="DU55" s="307"/>
      <c r="DV55" s="307"/>
      <c r="DW55" s="307"/>
      <c r="DX55" s="307"/>
      <c r="DY55" s="307"/>
    </row>
    <row r="56" spans="2:129" s="306" customFormat="1">
      <c r="B56" s="633" t="str">
        <f t="shared" si="0"/>
        <v>Production and processing of waste</v>
      </c>
      <c r="C56" s="648" t="str">
        <f>Data!C32</f>
        <v>No</v>
      </c>
      <c r="D56" s="635" t="str">
        <f>Data!F32</f>
        <v>No</v>
      </c>
      <c r="E56" s="458" t="str">
        <f>Data!G32</f>
        <v>No</v>
      </c>
      <c r="F56" s="458" t="str">
        <f>Data!H32</f>
        <v>No</v>
      </c>
      <c r="G56" s="458" t="str">
        <f>Data!I32</f>
        <v>No</v>
      </c>
      <c r="H56" s="630" t="str">
        <f>Data!J32</f>
        <v>No</v>
      </c>
      <c r="I56" s="464" t="str">
        <f>Data!O32</f>
        <v>No</v>
      </c>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7"/>
      <c r="BS56" s="307"/>
      <c r="BT56" s="307"/>
      <c r="BU56" s="307"/>
      <c r="BV56" s="307"/>
      <c r="BW56" s="307"/>
      <c r="BX56" s="307"/>
      <c r="BY56" s="307"/>
      <c r="BZ56" s="307"/>
      <c r="CA56" s="307"/>
      <c r="CB56" s="307"/>
      <c r="CC56" s="307"/>
      <c r="CD56" s="307"/>
      <c r="CE56" s="307"/>
      <c r="CF56" s="307"/>
      <c r="CG56" s="307"/>
      <c r="CH56" s="307"/>
      <c r="CI56" s="307"/>
      <c r="CJ56" s="307"/>
      <c r="CK56" s="307"/>
      <c r="CL56" s="307"/>
      <c r="CM56" s="307"/>
      <c r="CN56" s="307"/>
      <c r="CO56" s="307"/>
      <c r="CP56" s="307"/>
      <c r="CQ56" s="307"/>
      <c r="CR56" s="307"/>
      <c r="CS56" s="307"/>
      <c r="CT56" s="307"/>
      <c r="CU56" s="307"/>
      <c r="CV56" s="307"/>
      <c r="CW56" s="307"/>
      <c r="CX56" s="307"/>
      <c r="CY56" s="307"/>
      <c r="CZ56" s="307"/>
      <c r="DA56" s="307"/>
      <c r="DB56" s="307"/>
      <c r="DC56" s="307"/>
      <c r="DD56" s="307"/>
      <c r="DE56" s="307"/>
      <c r="DF56" s="307"/>
      <c r="DG56" s="307"/>
      <c r="DH56" s="307"/>
      <c r="DI56" s="307"/>
      <c r="DJ56" s="307"/>
      <c r="DK56" s="307"/>
      <c r="DL56" s="307"/>
      <c r="DM56" s="307"/>
      <c r="DN56" s="307"/>
      <c r="DO56" s="307"/>
      <c r="DP56" s="307"/>
      <c r="DQ56" s="307"/>
      <c r="DR56" s="307"/>
      <c r="DS56" s="307"/>
      <c r="DT56" s="307"/>
      <c r="DU56" s="307"/>
      <c r="DV56" s="307"/>
      <c r="DW56" s="307"/>
      <c r="DX56" s="307"/>
      <c r="DY56" s="307"/>
    </row>
    <row r="57" spans="2:129" s="306" customFormat="1">
      <c r="B57" s="633" t="str">
        <f t="shared" si="0"/>
        <v>Biodiversity / Endangered species</v>
      </c>
      <c r="C57" s="648" t="str">
        <f>Data!C33</f>
        <v>No</v>
      </c>
      <c r="D57" s="635" t="str">
        <f>Data!F33</f>
        <v>No</v>
      </c>
      <c r="E57" s="458" t="str">
        <f>Data!G33</f>
        <v>No</v>
      </c>
      <c r="F57" s="458" t="str">
        <f>Data!H33</f>
        <v>No</v>
      </c>
      <c r="G57" s="458" t="str">
        <f>Data!I33</f>
        <v>No</v>
      </c>
      <c r="H57" s="630" t="str">
        <f>Data!J33</f>
        <v>No</v>
      </c>
      <c r="I57" s="464" t="str">
        <f>Data!O33</f>
        <v>No</v>
      </c>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7"/>
      <c r="BU57" s="307"/>
      <c r="BV57" s="307"/>
      <c r="BW57" s="307"/>
      <c r="BX57" s="307"/>
      <c r="BY57" s="307"/>
      <c r="BZ57" s="307"/>
      <c r="CA57" s="307"/>
      <c r="CB57" s="307"/>
      <c r="CC57" s="307"/>
      <c r="CD57" s="307"/>
      <c r="CE57" s="307"/>
      <c r="CF57" s="307"/>
      <c r="CG57" s="307"/>
      <c r="CH57" s="307"/>
      <c r="CI57" s="307"/>
      <c r="CJ57" s="307"/>
      <c r="CK57" s="307"/>
      <c r="CL57" s="307"/>
      <c r="CM57" s="307"/>
      <c r="CN57" s="307"/>
      <c r="CO57" s="307"/>
      <c r="CP57" s="307"/>
      <c r="CQ57" s="307"/>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row>
    <row r="58" spans="2:129" s="306" customFormat="1" ht="16" thickBot="1">
      <c r="B58" s="634" t="str">
        <f t="shared" si="0"/>
        <v>Environmental management</v>
      </c>
      <c r="C58" s="649" t="str">
        <f>Data!C34</f>
        <v>No</v>
      </c>
      <c r="D58" s="636" t="str">
        <f>Data!F34</f>
        <v>No</v>
      </c>
      <c r="E58" s="631" t="str">
        <f>Data!G34</f>
        <v>No</v>
      </c>
      <c r="F58" s="631" t="str">
        <f>Data!H34</f>
        <v>No</v>
      </c>
      <c r="G58" s="631" t="str">
        <f>Data!I34</f>
        <v>No</v>
      </c>
      <c r="H58" s="632" t="str">
        <f>Data!J34</f>
        <v>No</v>
      </c>
      <c r="I58" s="465" t="str">
        <f>Data!O34</f>
        <v>No</v>
      </c>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row>
    <row r="59" spans="2:129" s="306" customFormat="1" ht="16" thickBot="1">
      <c r="B59" s="615" t="s">
        <v>199</v>
      </c>
      <c r="C59" s="650">
        <f>Data!C37</f>
        <v>0</v>
      </c>
      <c r="D59" s="637">
        <f>Data!F37</f>
        <v>0</v>
      </c>
      <c r="E59" s="638">
        <f>Data!G37</f>
        <v>0</v>
      </c>
      <c r="F59" s="638">
        <f>Data!H37</f>
        <v>0</v>
      </c>
      <c r="G59" s="638">
        <f>Data!I37</f>
        <v>0</v>
      </c>
      <c r="H59" s="639">
        <f>Data!J37</f>
        <v>0</v>
      </c>
      <c r="I59" s="651">
        <f>Data!O37</f>
        <v>0</v>
      </c>
      <c r="J59" s="616">
        <f>Data!L37</f>
        <v>0</v>
      </c>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c r="CM59" s="307"/>
      <c r="CN59" s="307"/>
      <c r="CO59" s="307"/>
      <c r="CP59" s="307"/>
      <c r="CQ59" s="307"/>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row>
    <row r="60" spans="2:129" s="583" customFormat="1" ht="16" customHeight="1" thickBot="1">
      <c r="B60" s="618"/>
      <c r="C60" s="619"/>
      <c r="D60" s="620"/>
      <c r="E60" s="620"/>
      <c r="F60" s="620"/>
      <c r="G60" s="620"/>
    </row>
    <row r="61" spans="2:129" s="406" customFormat="1" ht="16" thickBot="1">
      <c r="B61" s="628" t="str">
        <f>'2. Implementation'!C26</f>
        <v>Asset classes</v>
      </c>
      <c r="C61" s="625" t="str">
        <f>Data!C51</f>
        <v>Exclusion</v>
      </c>
      <c r="D61" s="626" t="str">
        <f>Data!D51</f>
        <v>ESG-integration</v>
      </c>
      <c r="E61" s="626" t="str">
        <f>Data!E51</f>
        <v>Engagement</v>
      </c>
      <c r="F61" s="626" t="str">
        <f>Data!F51</f>
        <v xml:space="preserve">Voting </v>
      </c>
      <c r="G61" s="627" t="str">
        <f>Data!G51</f>
        <v>Impact investing</v>
      </c>
      <c r="H61" s="583"/>
      <c r="I61" s="583"/>
    </row>
    <row r="62" spans="2:129" s="406" customFormat="1" ht="15" customHeight="1">
      <c r="B62" s="622" t="str">
        <f>Data!B40</f>
        <v>Public listed equity</v>
      </c>
      <c r="C62" s="467" t="str">
        <f>Data!C40</f>
        <v>No</v>
      </c>
      <c r="D62" s="468" t="str">
        <f>Data!D40</f>
        <v>No</v>
      </c>
      <c r="E62" s="468" t="str">
        <f>Data!E40</f>
        <v>No</v>
      </c>
      <c r="F62" s="468" t="str">
        <f>Data!F40</f>
        <v>No</v>
      </c>
      <c r="G62" s="469" t="str">
        <f>Data!G40</f>
        <v>No</v>
      </c>
      <c r="H62" s="583"/>
      <c r="I62" s="583"/>
    </row>
    <row r="63" spans="2:129" s="406" customFormat="1" ht="15" customHeight="1">
      <c r="B63" s="623" t="str">
        <f>Data!B41</f>
        <v>Corporate bonds</v>
      </c>
      <c r="C63" s="470" t="str">
        <f>Data!C41</f>
        <v>No</v>
      </c>
      <c r="D63" s="471" t="str">
        <f>Data!D41</f>
        <v>No</v>
      </c>
      <c r="E63" s="471" t="str">
        <f>Data!E41</f>
        <v>No</v>
      </c>
      <c r="F63" s="702"/>
      <c r="G63" s="621" t="str">
        <f>Data!G41</f>
        <v>No</v>
      </c>
      <c r="H63" s="583"/>
      <c r="I63" s="583"/>
    </row>
    <row r="64" spans="2:129" s="406" customFormat="1" ht="15" customHeight="1">
      <c r="B64" s="623" t="str">
        <f>Data!B42</f>
        <v>Government bonds</v>
      </c>
      <c r="C64" s="470" t="str">
        <f>Data!C42</f>
        <v>No</v>
      </c>
      <c r="D64" s="471" t="str">
        <f>Data!D42</f>
        <v>No</v>
      </c>
      <c r="E64" s="702"/>
      <c r="F64" s="702"/>
      <c r="G64" s="621" t="str">
        <f>Data!G42</f>
        <v>No</v>
      </c>
      <c r="H64" s="583"/>
      <c r="I64" s="583"/>
    </row>
    <row r="65" spans="1:10" s="406" customFormat="1" ht="15" customHeight="1">
      <c r="B65" s="623" t="str">
        <f>Data!B43</f>
        <v>Real estate</v>
      </c>
      <c r="C65" s="470" t="str">
        <f>Data!C43</f>
        <v>No</v>
      </c>
      <c r="D65" s="471" t="str">
        <f>Data!D43</f>
        <v>No</v>
      </c>
      <c r="E65" s="471" t="str">
        <f>Data!E43</f>
        <v>No</v>
      </c>
      <c r="F65" s="702"/>
      <c r="G65" s="621" t="str">
        <f>Data!G43</f>
        <v>No</v>
      </c>
      <c r="H65" s="583"/>
      <c r="I65" s="583"/>
    </row>
    <row r="66" spans="1:10" s="406" customFormat="1" ht="15" customHeight="1">
      <c r="B66" s="623" t="str">
        <f>Data!B44</f>
        <v>Alternatives</v>
      </c>
      <c r="C66" s="470" t="str">
        <f>Data!C44</f>
        <v>No</v>
      </c>
      <c r="D66" s="471" t="str">
        <f>Data!D44</f>
        <v>No</v>
      </c>
      <c r="E66" s="471" t="str">
        <f>Data!E44</f>
        <v>No</v>
      </c>
      <c r="F66" s="702"/>
      <c r="G66" s="621" t="str">
        <f>Data!G44</f>
        <v>No</v>
      </c>
      <c r="H66" s="583"/>
      <c r="I66" s="583"/>
    </row>
    <row r="67" spans="1:10" s="406" customFormat="1" ht="15" customHeight="1">
      <c r="B67" s="623" t="str">
        <f>Data!B45</f>
        <v>Mortgages</v>
      </c>
      <c r="C67" s="470" t="str">
        <f>Data!C45</f>
        <v>No</v>
      </c>
      <c r="D67" s="471" t="str">
        <f>Data!D45</f>
        <v>No</v>
      </c>
      <c r="E67" s="471" t="str">
        <f>Data!E45</f>
        <v>No</v>
      </c>
      <c r="F67" s="702"/>
      <c r="G67" s="621" t="str">
        <f>Data!G45</f>
        <v>No</v>
      </c>
      <c r="H67" s="583"/>
      <c r="I67" s="583"/>
    </row>
    <row r="68" spans="1:10" s="406" customFormat="1" ht="16" customHeight="1">
      <c r="B68" s="623" t="str">
        <f>Data!B46</f>
        <v>Loans</v>
      </c>
      <c r="C68" s="470" t="str">
        <f>Data!C46</f>
        <v>No</v>
      </c>
      <c r="D68" s="471" t="str">
        <f>Data!D46</f>
        <v>No</v>
      </c>
      <c r="E68" s="471" t="str">
        <f>Data!E46</f>
        <v>No</v>
      </c>
      <c r="F68" s="702"/>
      <c r="G68" s="621" t="str">
        <f>Data!G46</f>
        <v>No</v>
      </c>
      <c r="H68" s="583"/>
      <c r="I68" s="583"/>
    </row>
    <row r="69" spans="1:10" s="406" customFormat="1" ht="16" customHeight="1" thickBot="1">
      <c r="B69" s="629" t="str">
        <f>Data!B47</f>
        <v>Project finance</v>
      </c>
      <c r="C69" s="472" t="str">
        <f>Data!C47</f>
        <v>No</v>
      </c>
      <c r="D69" s="473" t="str">
        <f>Data!D47</f>
        <v>No</v>
      </c>
      <c r="E69" s="473" t="str">
        <f>Data!E47</f>
        <v>No</v>
      </c>
      <c r="F69" s="703"/>
      <c r="G69" s="624" t="str">
        <f>Data!G47</f>
        <v>No</v>
      </c>
      <c r="H69" s="583"/>
      <c r="I69" s="583"/>
    </row>
    <row r="70" spans="1:10" s="406" customFormat="1" ht="16" customHeight="1" thickBot="1">
      <c r="B70" s="615" t="str">
        <f>Data!B59</f>
        <v>Total</v>
      </c>
      <c r="C70" s="640">
        <f>Data!C49</f>
        <v>0</v>
      </c>
      <c r="D70" s="641">
        <f>Data!D49</f>
        <v>0</v>
      </c>
      <c r="E70" s="641">
        <f>Data!E49</f>
        <v>0</v>
      </c>
      <c r="F70" s="641">
        <f>Data!F49</f>
        <v>0</v>
      </c>
      <c r="G70" s="642">
        <f>Data!G49</f>
        <v>0</v>
      </c>
      <c r="H70" s="613"/>
      <c r="I70" s="583"/>
    </row>
    <row r="71" spans="1:10" s="314" customFormat="1">
      <c r="A71" s="350"/>
      <c r="H71" s="350"/>
      <c r="I71" s="350"/>
      <c r="J71" s="350"/>
    </row>
    <row r="72" spans="1:10" s="314" customFormat="1">
      <c r="A72" s="350"/>
      <c r="I72" s="350"/>
      <c r="J72" s="350"/>
    </row>
    <row r="73" spans="1:10" s="314" customFormat="1">
      <c r="A73" s="350"/>
      <c r="I73" s="350"/>
      <c r="J73" s="350"/>
    </row>
    <row r="74" spans="1:10" s="314" customFormat="1">
      <c r="A74" s="350"/>
      <c r="I74" s="350"/>
      <c r="J74" s="350"/>
    </row>
    <row r="75" spans="1:10" s="314" customFormat="1">
      <c r="A75" s="350"/>
      <c r="I75" s="350"/>
      <c r="J75" s="350"/>
    </row>
    <row r="76" spans="1:10" s="314" customFormat="1">
      <c r="A76" s="350"/>
      <c r="I76" s="350"/>
      <c r="J76" s="350"/>
    </row>
    <row r="77" spans="1:10" s="314" customFormat="1">
      <c r="A77" s="350"/>
      <c r="I77" s="350"/>
      <c r="J77" s="350"/>
    </row>
    <row r="78" spans="1:10" s="314" customFormat="1">
      <c r="A78" s="350"/>
      <c r="I78" s="350"/>
      <c r="J78" s="350"/>
    </row>
    <row r="79" spans="1:10" s="314" customFormat="1">
      <c r="A79" s="350"/>
      <c r="I79" s="350"/>
      <c r="J79" s="350"/>
    </row>
    <row r="80" spans="1:10" s="314" customFormat="1">
      <c r="A80" s="350"/>
      <c r="I80" s="350"/>
      <c r="J80" s="350"/>
    </row>
    <row r="81" spans="1:10" s="314" customFormat="1">
      <c r="A81" s="350"/>
      <c r="I81" s="350"/>
      <c r="J81" s="350"/>
    </row>
    <row r="82" spans="1:10" s="314" customFormat="1">
      <c r="A82" s="350"/>
      <c r="I82" s="350"/>
      <c r="J82" s="350"/>
    </row>
    <row r="83" spans="1:10" s="314" customFormat="1">
      <c r="A83" s="350"/>
      <c r="I83" s="350"/>
      <c r="J83" s="350"/>
    </row>
    <row r="84" spans="1:10" s="314" customFormat="1">
      <c r="A84" s="350"/>
      <c r="I84" s="350"/>
      <c r="J84" s="350"/>
    </row>
    <row r="85" spans="1:10" s="314" customFormat="1">
      <c r="A85" s="350"/>
      <c r="I85" s="350"/>
      <c r="J85" s="350"/>
    </row>
    <row r="86" spans="1:10" s="314" customFormat="1">
      <c r="A86" s="350"/>
      <c r="I86" s="350"/>
      <c r="J86" s="350"/>
    </row>
    <row r="87" spans="1:10" s="314" customFormat="1">
      <c r="A87" s="350"/>
      <c r="I87" s="350"/>
      <c r="J87" s="350"/>
    </row>
    <row r="88" spans="1:10" s="314" customFormat="1">
      <c r="A88" s="350"/>
      <c r="I88" s="350"/>
      <c r="J88" s="350"/>
    </row>
    <row r="89" spans="1:10" s="314" customFormat="1">
      <c r="A89" s="350"/>
      <c r="I89" s="350"/>
      <c r="J89" s="350"/>
    </row>
    <row r="90" spans="1:10" s="314" customFormat="1">
      <c r="A90" s="350"/>
      <c r="I90" s="350"/>
      <c r="J90" s="350"/>
    </row>
    <row r="91" spans="1:10" s="314" customFormat="1">
      <c r="A91" s="350"/>
      <c r="I91" s="350"/>
      <c r="J91" s="350"/>
    </row>
    <row r="92" spans="1:10" s="314" customFormat="1">
      <c r="A92" s="350"/>
      <c r="I92" s="350"/>
      <c r="J92" s="350"/>
    </row>
    <row r="93" spans="1:10" s="314" customFormat="1">
      <c r="A93" s="350"/>
      <c r="I93" s="350"/>
      <c r="J93" s="350"/>
    </row>
    <row r="94" spans="1:10" s="314" customFormat="1">
      <c r="A94" s="350"/>
      <c r="I94" s="350"/>
      <c r="J94" s="350"/>
    </row>
    <row r="95" spans="1:10" s="314" customFormat="1">
      <c r="A95" s="350"/>
      <c r="I95" s="350"/>
      <c r="J95" s="350"/>
    </row>
    <row r="96" spans="1:10" s="314" customFormat="1">
      <c r="A96" s="350"/>
      <c r="I96" s="350"/>
      <c r="J96" s="350"/>
    </row>
    <row r="97" spans="1:10" s="314" customFormat="1">
      <c r="A97" s="350"/>
      <c r="I97" s="350"/>
      <c r="J97" s="350"/>
    </row>
    <row r="98" spans="1:10" s="314" customFormat="1">
      <c r="A98" s="350"/>
      <c r="I98" s="350"/>
      <c r="J98" s="350"/>
    </row>
    <row r="99" spans="1:10" s="314" customFormat="1">
      <c r="A99" s="350"/>
      <c r="I99" s="350"/>
      <c r="J99" s="350"/>
    </row>
    <row r="100" spans="1:10" s="314" customFormat="1">
      <c r="A100" s="350"/>
      <c r="I100" s="350"/>
      <c r="J100" s="350"/>
    </row>
    <row r="101" spans="1:10" s="314" customFormat="1">
      <c r="A101" s="350"/>
      <c r="I101" s="350"/>
      <c r="J101" s="350"/>
    </row>
    <row r="102" spans="1:10" s="314" customFormat="1">
      <c r="A102" s="350"/>
      <c r="I102" s="350"/>
      <c r="J102" s="350"/>
    </row>
    <row r="103" spans="1:10" s="314" customFormat="1">
      <c r="A103" s="350"/>
      <c r="I103" s="350"/>
      <c r="J103" s="350"/>
    </row>
    <row r="104" spans="1:10" s="314" customFormat="1">
      <c r="A104" s="350"/>
      <c r="I104" s="350"/>
      <c r="J104" s="350"/>
    </row>
    <row r="105" spans="1:10" s="314" customFormat="1">
      <c r="A105" s="350"/>
      <c r="I105" s="350"/>
      <c r="J105" s="350"/>
    </row>
    <row r="106" spans="1:10" s="314" customFormat="1">
      <c r="A106" s="350"/>
      <c r="I106" s="350"/>
      <c r="J106" s="350"/>
    </row>
    <row r="107" spans="1:10" s="314" customFormat="1">
      <c r="A107" s="350"/>
      <c r="I107" s="350"/>
      <c r="J107" s="350"/>
    </row>
    <row r="108" spans="1:10" s="314" customFormat="1">
      <c r="A108" s="350"/>
      <c r="I108" s="350"/>
      <c r="J108" s="350"/>
    </row>
    <row r="109" spans="1:10" s="314" customFormat="1">
      <c r="A109" s="350"/>
      <c r="I109" s="350"/>
      <c r="J109" s="350"/>
    </row>
    <row r="110" spans="1:10" s="314" customFormat="1">
      <c r="A110" s="350"/>
      <c r="I110" s="350"/>
      <c r="J110" s="350"/>
    </row>
    <row r="111" spans="1:10" s="314" customFormat="1">
      <c r="A111" s="350"/>
      <c r="I111" s="350"/>
      <c r="J111" s="350"/>
    </row>
    <row r="112" spans="1:10" s="314" customFormat="1">
      <c r="A112" s="350"/>
      <c r="I112" s="350"/>
      <c r="J112" s="350"/>
    </row>
    <row r="113" spans="1:10" s="314" customFormat="1">
      <c r="A113" s="350"/>
      <c r="I113" s="350"/>
      <c r="J113" s="350"/>
    </row>
    <row r="114" spans="1:10" s="314" customFormat="1">
      <c r="A114" s="350"/>
      <c r="I114" s="350"/>
      <c r="J114" s="350"/>
    </row>
    <row r="115" spans="1:10" s="314" customFormat="1">
      <c r="A115" s="350"/>
      <c r="I115" s="350"/>
      <c r="J115" s="350"/>
    </row>
    <row r="116" spans="1:10" s="314" customFormat="1">
      <c r="A116" s="350"/>
      <c r="I116" s="350"/>
      <c r="J116" s="350"/>
    </row>
    <row r="117" spans="1:10" s="314" customFormat="1">
      <c r="A117" s="350"/>
      <c r="I117" s="350"/>
      <c r="J117" s="350"/>
    </row>
    <row r="118" spans="1:10" s="314" customFormat="1">
      <c r="A118" s="350"/>
      <c r="I118" s="350"/>
      <c r="J118" s="350"/>
    </row>
    <row r="119" spans="1:10" s="314" customFormat="1">
      <c r="A119" s="350"/>
      <c r="I119" s="350"/>
      <c r="J119" s="350"/>
    </row>
    <row r="120" spans="1:10" s="314" customFormat="1">
      <c r="A120" s="350"/>
      <c r="I120" s="350"/>
      <c r="J120" s="350"/>
    </row>
    <row r="121" spans="1:10" s="314" customFormat="1">
      <c r="A121" s="350"/>
      <c r="I121" s="350"/>
      <c r="J121" s="350"/>
    </row>
    <row r="122" spans="1:10" s="314" customFormat="1">
      <c r="A122" s="350"/>
      <c r="I122" s="350"/>
      <c r="J122" s="350"/>
    </row>
    <row r="123" spans="1:10" s="314" customFormat="1">
      <c r="A123" s="350"/>
      <c r="I123" s="350"/>
      <c r="J123" s="350"/>
    </row>
    <row r="124" spans="1:10" s="314" customFormat="1">
      <c r="A124" s="350"/>
      <c r="I124" s="350"/>
      <c r="J124" s="350"/>
    </row>
    <row r="125" spans="1:10" s="314" customFormat="1">
      <c r="A125" s="350"/>
      <c r="I125" s="350"/>
      <c r="J125" s="350"/>
    </row>
    <row r="126" spans="1:10" s="314" customFormat="1">
      <c r="A126" s="350"/>
      <c r="I126" s="350"/>
      <c r="J126" s="350"/>
    </row>
    <row r="127" spans="1:10" s="314" customFormat="1">
      <c r="A127" s="350"/>
      <c r="I127" s="350"/>
      <c r="J127" s="350"/>
    </row>
    <row r="128" spans="1:10" s="314" customFormat="1">
      <c r="A128" s="350"/>
      <c r="I128" s="350"/>
      <c r="J128" s="350"/>
    </row>
    <row r="129" spans="1:10" s="314" customFormat="1">
      <c r="A129" s="350"/>
      <c r="I129" s="350"/>
      <c r="J129" s="350"/>
    </row>
    <row r="130" spans="1:10" s="314" customFormat="1">
      <c r="A130" s="350"/>
      <c r="I130" s="350"/>
      <c r="J130" s="350"/>
    </row>
    <row r="131" spans="1:10" s="314" customFormat="1">
      <c r="A131" s="350"/>
      <c r="I131" s="350"/>
      <c r="J131" s="350"/>
    </row>
    <row r="132" spans="1:10" s="314" customFormat="1">
      <c r="A132" s="350"/>
      <c r="I132" s="350"/>
      <c r="J132" s="350"/>
    </row>
    <row r="1047937" spans="3:4">
      <c r="C1047937" t="s">
        <v>190</v>
      </c>
      <c r="D1047937" t="s">
        <v>191</v>
      </c>
    </row>
  </sheetData>
  <sheetCalcPr fullCalcOnLoad="1"/>
  <sheetProtection password="DC33" sheet="1" objects="1" scenarios="1"/>
  <customSheetViews>
    <customSheetView guid="{9B1697CE-B2F5-6C45-BF35-DFA42D9ABD25}" scale="125">
      <selection activeCell="E8" sqref="A1:XFD1048576"/>
    </customSheetView>
    <customSheetView guid="{A83EA9D2-F072-4A4B-956D-1CACE8D936E9}" scale="125" topLeftCell="A14">
      <selection activeCell="C33" sqref="C33"/>
    </customSheetView>
    <customSheetView guid="{7B5643DB-FD64-4C4F-9299-5A7FCC54BA0E}" scale="125" showPageBreaks="1"/>
    <customSheetView guid="{32532656-B3B4-4DBA-A55B-F2916EB2E83E}" scale="125">
      <selection activeCell="E8" sqref="E8"/>
    </customSheetView>
  </customSheetViews>
  <mergeCells count="39">
    <mergeCell ref="D19:I19"/>
    <mergeCell ref="B41:B43"/>
    <mergeCell ref="C41:I41"/>
    <mergeCell ref="C42:I42"/>
    <mergeCell ref="C43:I43"/>
    <mergeCell ref="B28:I28"/>
    <mergeCell ref="B26:E26"/>
    <mergeCell ref="D45:I45"/>
    <mergeCell ref="B48:I48"/>
    <mergeCell ref="B8:D8"/>
    <mergeCell ref="B9:D9"/>
    <mergeCell ref="B10:D10"/>
    <mergeCell ref="B11:D11"/>
    <mergeCell ref="B12:D12"/>
    <mergeCell ref="B13:E13"/>
    <mergeCell ref="F8:I12"/>
    <mergeCell ref="C14:I14"/>
    <mergeCell ref="B15:I15"/>
    <mergeCell ref="B16:I16"/>
    <mergeCell ref="D17:I17"/>
    <mergeCell ref="D18:I18"/>
    <mergeCell ref="B44:I44"/>
    <mergeCell ref="B22:E22"/>
    <mergeCell ref="B2:I2"/>
    <mergeCell ref="B29:I29"/>
    <mergeCell ref="F30:I40"/>
    <mergeCell ref="C23:I23"/>
    <mergeCell ref="B24:I24"/>
    <mergeCell ref="B25:I25"/>
    <mergeCell ref="G26:I26"/>
    <mergeCell ref="C27:I27"/>
    <mergeCell ref="D20:I20"/>
    <mergeCell ref="D21:I21"/>
    <mergeCell ref="G22:I22"/>
    <mergeCell ref="B3:I3"/>
    <mergeCell ref="C4:I4"/>
    <mergeCell ref="C5:I5"/>
    <mergeCell ref="B6:I6"/>
    <mergeCell ref="B7:I7"/>
  </mergeCells>
  <phoneticPr fontId="5" type="noConversion"/>
  <conditionalFormatting sqref="F13">
    <cfRule type="cellIs" dxfId="15" priority="23" operator="greaterThan">
      <formula>0.7</formula>
    </cfRule>
    <cfRule type="cellIs" dxfId="14" priority="24" operator="between">
      <formula>0.2</formula>
      <formula>0.7</formula>
    </cfRule>
    <cfRule type="cellIs" dxfId="13" priority="25" operator="lessThan">
      <formula>0.2</formula>
    </cfRule>
  </conditionalFormatting>
  <conditionalFormatting sqref="F22">
    <cfRule type="cellIs" dxfId="12" priority="20" operator="greaterThan">
      <formula>0.7</formula>
    </cfRule>
    <cfRule type="cellIs" dxfId="11" priority="21" operator="between">
      <formula>0.2</formula>
      <formula>0.7</formula>
    </cfRule>
    <cfRule type="cellIs" dxfId="10" priority="22" operator="lessThan">
      <formula>0.2</formula>
    </cfRule>
  </conditionalFormatting>
  <conditionalFormatting sqref="F26">
    <cfRule type="cellIs" dxfId="9" priority="14" operator="greaterThan">
      <formula>0.7</formula>
    </cfRule>
    <cfRule type="cellIs" dxfId="8" priority="15" operator="between">
      <formula>0.2</formula>
      <formula>0.7</formula>
    </cfRule>
    <cfRule type="cellIs" dxfId="7" priority="16" operator="lessThan">
      <formula>0.2</formula>
    </cfRule>
  </conditionalFormatting>
  <conditionalFormatting sqref="C40">
    <cfRule type="cellIs" dxfId="6" priority="12" operator="between">
      <formula>0.2</formula>
      <formula>0.5</formula>
    </cfRule>
    <cfRule type="cellIs" dxfId="5" priority="13" operator="lessThan">
      <formula>0.2</formula>
    </cfRule>
  </conditionalFormatting>
  <conditionalFormatting sqref="C39">
    <cfRule type="cellIs" dxfId="4" priority="11" operator="greaterThan">
      <formula>0.5</formula>
    </cfRule>
  </conditionalFormatting>
  <conditionalFormatting sqref="D40">
    <cfRule type="cellIs" dxfId="3" priority="3" operator="between">
      <formula>0.2</formula>
      <formula>0.5</formula>
    </cfRule>
    <cfRule type="cellIs" dxfId="2" priority="4" operator="lessThan">
      <formula>0.2</formula>
    </cfRule>
  </conditionalFormatting>
  <conditionalFormatting sqref="E40">
    <cfRule type="cellIs" dxfId="1" priority="1" operator="between">
      <formula>0.2</formula>
      <formula>0.5</formula>
    </cfRule>
    <cfRule type="cellIs" dxfId="0" priority="2" operator="lessThan">
      <formula>0.2</formula>
    </cfRule>
  </conditionalFormatting>
  <pageMargins left="0.75" right="0.75" top="1" bottom="1" header="0.5" footer="0.5"/>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W554"/>
  <sheetViews>
    <sheetView topLeftCell="A95" zoomScale="95" zoomScaleNormal="95" zoomScalePageLayoutView="95" workbookViewId="0">
      <selection sqref="A1:XFD94"/>
    </sheetView>
  </sheetViews>
  <sheetFormatPr baseColWidth="10" defaultColWidth="11" defaultRowHeight="15"/>
  <cols>
    <col min="1" max="1" width="2.83203125" customWidth="1"/>
    <col min="2" max="2" width="34" bestFit="1" customWidth="1"/>
    <col min="3" max="3" width="12.6640625" bestFit="1" customWidth="1"/>
    <col min="4" max="5" width="14.33203125" bestFit="1" customWidth="1"/>
    <col min="6" max="6" width="12.33203125" bestFit="1" customWidth="1"/>
    <col min="7" max="7" width="15" bestFit="1" customWidth="1"/>
    <col min="8" max="8" width="17.83203125" bestFit="1" customWidth="1"/>
    <col min="9" max="9" width="13" customWidth="1"/>
    <col min="10" max="10" width="18.33203125" bestFit="1" customWidth="1"/>
    <col min="11" max="11" width="13" customWidth="1"/>
    <col min="12" max="12" width="14" bestFit="1" customWidth="1"/>
    <col min="13" max="13" width="13" customWidth="1"/>
    <col min="14" max="14" width="10.33203125" bestFit="1" customWidth="1"/>
    <col min="15" max="15" width="14.6640625" bestFit="1" customWidth="1"/>
    <col min="16" max="16" width="14.33203125" bestFit="1" customWidth="1"/>
    <col min="17" max="17" width="13" customWidth="1"/>
  </cols>
  <sheetData>
    <row r="1" spans="2:20" ht="15" hidden="1" customHeight="1" thickBot="1">
      <c r="R1" t="s">
        <v>118</v>
      </c>
      <c r="S1" t="s">
        <v>215</v>
      </c>
      <c r="T1" t="s">
        <v>119</v>
      </c>
    </row>
    <row r="2" spans="2:20" hidden="1">
      <c r="B2" s="379" t="s">
        <v>250</v>
      </c>
      <c r="C2" s="380" t="str">
        <f>'1. Policy'!B4</f>
        <v>1.1</v>
      </c>
      <c r="D2" s="380" t="str">
        <f>'1. Policy'!B30</f>
        <v>1.3</v>
      </c>
      <c r="E2" s="380" t="str">
        <f>'1. Policy'!B53</f>
        <v>1.4</v>
      </c>
      <c r="F2" s="380" t="str">
        <f>'1. Policy'!B66</f>
        <v>1.5</v>
      </c>
      <c r="G2" s="381" t="str">
        <f>'1. Policy'!B79</f>
        <v>1.6</v>
      </c>
      <c r="H2" s="398" t="str">
        <f>'1. Policy'!B17</f>
        <v>1.2</v>
      </c>
    </row>
    <row r="3" spans="2:20" ht="105" hidden="1">
      <c r="B3" s="389" t="s">
        <v>250</v>
      </c>
      <c r="C3" s="387" t="s">
        <v>21</v>
      </c>
      <c r="D3" s="387" t="s">
        <v>22</v>
      </c>
      <c r="E3" s="387" t="s">
        <v>23</v>
      </c>
      <c r="F3" s="387" t="s">
        <v>24</v>
      </c>
      <c r="G3" s="388" t="s">
        <v>25</v>
      </c>
      <c r="H3" s="399" t="str">
        <f>'1. Policy'!C17</f>
        <v>Themes</v>
      </c>
      <c r="J3" s="586" t="s">
        <v>20</v>
      </c>
      <c r="K3" t="s">
        <v>191</v>
      </c>
    </row>
    <row r="4" spans="2:20" hidden="1">
      <c r="B4" s="382" t="s">
        <v>248</v>
      </c>
      <c r="C4" s="378">
        <f>MAX('1. Policy'!J5:J10)</f>
        <v>3</v>
      </c>
      <c r="D4" s="378">
        <f>MAX('1. Policy'!M30:M36)</f>
        <v>4</v>
      </c>
      <c r="E4" s="378">
        <f>MAX('1. Policy'!J53:J58)</f>
        <v>2</v>
      </c>
      <c r="F4" s="378">
        <f>MAX('1. Policy'!J67:J70)</f>
        <v>1</v>
      </c>
      <c r="G4" s="383">
        <f>MAX('1. Policy'!J80:J84)</f>
        <v>1</v>
      </c>
      <c r="H4" s="400">
        <f>MAX('1. Policy'!D91:G91)</f>
        <v>0</v>
      </c>
    </row>
    <row r="5" spans="2:20" ht="16" hidden="1" thickBot="1">
      <c r="B5" s="384" t="s">
        <v>217</v>
      </c>
      <c r="C5" s="385" t="str">
        <f>'1. Policy'!G6</f>
        <v>X</v>
      </c>
      <c r="D5" s="385">
        <f>'1. Policy'!G42</f>
        <v>0</v>
      </c>
      <c r="E5" s="385" t="str">
        <f>'1. Policy'!G55</f>
        <v>X</v>
      </c>
      <c r="F5" s="385" t="str">
        <f>'1. Policy'!G68</f>
        <v>X</v>
      </c>
      <c r="G5" s="386" t="str">
        <f>'1. Policy'!G81</f>
        <v>X</v>
      </c>
      <c r="H5" s="401">
        <f>'1. Policy'!D91</f>
        <v>0</v>
      </c>
      <c r="R5">
        <f>COUNTA(C5:G5)</f>
        <v>5</v>
      </c>
      <c r="S5">
        <f>COUNTIFS(C5:K5,"N/A")</f>
        <v>0</v>
      </c>
      <c r="T5" s="390">
        <f>1/(R5-S5)</f>
        <v>0.2</v>
      </c>
    </row>
    <row r="6" spans="2:20" hidden="1">
      <c r="B6" s="579"/>
      <c r="C6" s="456">
        <f>IFERROR(IF(Data!C5="X",0,Data!C5/Data!C4),0%)</f>
        <v>0</v>
      </c>
      <c r="D6" s="456">
        <f>IFERROR(IF(Data!D5="X",0,Data!D5/Data!D4),0%)</f>
        <v>0</v>
      </c>
      <c r="E6" s="456">
        <f>IFERROR(IF(Data!E5="X",0,Data!E5/Data!E4),0%)</f>
        <v>0</v>
      </c>
      <c r="F6" s="456">
        <f>IFERROR(IF(Data!F5="X",0,Data!F5/Data!F4),0%)</f>
        <v>0</v>
      </c>
      <c r="G6" s="456">
        <f>IFERROR(IF(Data!G5="X",0,Data!G5/Data!G4),0%)</f>
        <v>0</v>
      </c>
      <c r="H6" s="580"/>
      <c r="T6" s="390"/>
    </row>
    <row r="7" spans="2:20" ht="16" hidden="1" thickBot="1"/>
    <row r="8" spans="2:20" hidden="1">
      <c r="B8" s="391" t="s">
        <v>250</v>
      </c>
      <c r="C8" s="394" t="str">
        <f>Data!B426</f>
        <v>2.1.1</v>
      </c>
      <c r="D8" s="380" t="str">
        <f>Data!B439</f>
        <v>2.1.2</v>
      </c>
      <c r="E8" s="380" t="str">
        <f>Data!B452</f>
        <v>2.2.1</v>
      </c>
      <c r="F8" s="380" t="str">
        <f>Data!B465</f>
        <v>2.2.2</v>
      </c>
      <c r="G8" s="380" t="str">
        <f>Data!B478</f>
        <v>2.3.1</v>
      </c>
      <c r="H8" s="380" t="str">
        <f>Data!B491</f>
        <v>2.3.2</v>
      </c>
      <c r="I8" s="380" t="str">
        <f>Data!B504</f>
        <v>2.4.1</v>
      </c>
      <c r="J8" s="380" t="str">
        <f>Data!B517</f>
        <v>2.4.2</v>
      </c>
      <c r="K8" s="380" t="str">
        <f>Data!B530</f>
        <v>2.5.1</v>
      </c>
      <c r="L8" s="380" t="str">
        <f>Data!B543</f>
        <v>2.5.2</v>
      </c>
      <c r="M8" s="402" t="str">
        <f>'2. Implementation'!D6</f>
        <v>2.1.1</v>
      </c>
      <c r="N8" s="402" t="str">
        <f>'2. Implementation'!E6</f>
        <v>2.1.2</v>
      </c>
      <c r="O8" s="402" t="str">
        <f>'2. Implementation'!F6</f>
        <v>2.1.3</v>
      </c>
      <c r="P8" s="402" t="str">
        <f>'2. Implementation'!G6</f>
        <v>2.1.4</v>
      </c>
      <c r="Q8" s="402" t="str">
        <f>'2. Implementation'!H6</f>
        <v>2.1.5</v>
      </c>
    </row>
    <row r="9" spans="2:20" ht="52" hidden="1" customHeight="1">
      <c r="B9" s="392" t="s">
        <v>250</v>
      </c>
      <c r="C9" s="395" t="str">
        <f>Data!C426</f>
        <v>Exclusion (extent)</v>
      </c>
      <c r="D9" s="387" t="str">
        <f>Data!C439</f>
        <v>Exclusion (applicability)</v>
      </c>
      <c r="E9" s="387" t="str">
        <f>Data!C452</f>
        <v>ESG-integration (extent)</v>
      </c>
      <c r="F9" s="387" t="str">
        <f>Data!C465</f>
        <v>ESG-integration (applicability)</v>
      </c>
      <c r="G9" s="387" t="str">
        <f>Data!C478</f>
        <v>Engagement (focus)</v>
      </c>
      <c r="H9" s="387" t="str">
        <f>Data!C491</f>
        <v>Engagement (evaluation)</v>
      </c>
      <c r="I9" s="387" t="str">
        <f>Data!C504</f>
        <v>Voting (process)</v>
      </c>
      <c r="J9" s="387" t="str">
        <f>Data!C517</f>
        <v>Voting (shareholder resolution)</v>
      </c>
      <c r="K9" s="387" t="str">
        <f>Data!C530</f>
        <v>Impact Investing (content)</v>
      </c>
      <c r="L9" s="387" t="str">
        <f>Data!C543</f>
        <v>Impact Investing (applicability)</v>
      </c>
      <c r="M9" s="403" t="str">
        <f>'2. Implementation'!D7</f>
        <v>Exclusion</v>
      </c>
      <c r="N9" s="403" t="str">
        <f>'2. Implementation'!E7</f>
        <v>ESG-integration</v>
      </c>
      <c r="O9" s="403" t="str">
        <f>'2. Implementation'!F7</f>
        <v>Engagement</v>
      </c>
      <c r="P9" s="403" t="str">
        <f>'2. Implementation'!G7</f>
        <v xml:space="preserve">Voting </v>
      </c>
      <c r="Q9" s="399" t="str">
        <f>'2. Implementation'!H7</f>
        <v>Impact investing</v>
      </c>
    </row>
    <row r="10" spans="2:20" hidden="1">
      <c r="B10" s="392" t="s">
        <v>248</v>
      </c>
      <c r="C10" s="396">
        <f>MAX(Data!L426:L431)</f>
        <v>2</v>
      </c>
      <c r="D10" s="378">
        <f>MAX(Data!L440:L445)</f>
        <v>2</v>
      </c>
      <c r="E10" s="378">
        <f>MAX(Data!L453:L461)</f>
        <v>2</v>
      </c>
      <c r="F10" s="378">
        <f>MAX(Data!L466:L472)</f>
        <v>2</v>
      </c>
      <c r="G10" s="378">
        <f>MAX(Data!L479:L483)</f>
        <v>1</v>
      </c>
      <c r="H10" s="378">
        <f>MAX(Data!L492:L497)</f>
        <v>1</v>
      </c>
      <c r="I10" s="378">
        <f>MAX(Data!L507:L511)</f>
        <v>1</v>
      </c>
      <c r="J10" s="378">
        <f>MAX(Data!L520:L524)</f>
        <v>1</v>
      </c>
      <c r="K10" s="378">
        <f>MAX(Data!L531:L535)</f>
        <v>1</v>
      </c>
      <c r="L10" s="378">
        <f>MAX(Data!L544:L549)</f>
        <v>2</v>
      </c>
      <c r="M10" s="404">
        <f>'2. Implementation'!$C$17</f>
        <v>0</v>
      </c>
      <c r="N10" s="404">
        <f>'2. Implementation'!$C$17</f>
        <v>0</v>
      </c>
      <c r="O10" s="404">
        <f>'2. Implementation'!$C$17</f>
        <v>0</v>
      </c>
      <c r="P10" s="404">
        <f>'2. Implementation'!$C$17</f>
        <v>0</v>
      </c>
      <c r="Q10" s="400">
        <f>'2. Implementation'!$C$17</f>
        <v>0</v>
      </c>
    </row>
    <row r="11" spans="2:20" ht="16" hidden="1" thickBot="1">
      <c r="B11" s="393" t="s">
        <v>217</v>
      </c>
      <c r="C11" s="397" t="str">
        <f>Data!I428</f>
        <v>X</v>
      </c>
      <c r="D11" s="385" t="str">
        <f>Data!I441</f>
        <v>X</v>
      </c>
      <c r="E11" s="385" t="str">
        <f>Data!I454</f>
        <v>X</v>
      </c>
      <c r="F11" s="385" t="str">
        <f>Data!I467</f>
        <v>X</v>
      </c>
      <c r="G11" s="385" t="str">
        <f>Data!I480</f>
        <v>X</v>
      </c>
      <c r="H11" s="385" t="str">
        <f>Data!I493</f>
        <v>X</v>
      </c>
      <c r="I11" s="385" t="str">
        <f>Data!I506</f>
        <v>X</v>
      </c>
      <c r="J11" s="385" t="str">
        <f>Data!I519</f>
        <v>X</v>
      </c>
      <c r="K11" s="385">
        <f>Data!I532</f>
        <v>0</v>
      </c>
      <c r="L11" s="385" t="str">
        <f>Data!I545</f>
        <v>X</v>
      </c>
      <c r="M11" s="405">
        <f>'2. Implementation'!D17</f>
        <v>0</v>
      </c>
      <c r="N11" s="405">
        <f>'2. Implementation'!E17</f>
        <v>0</v>
      </c>
      <c r="O11" s="405">
        <f>'2. Implementation'!F17</f>
        <v>0</v>
      </c>
      <c r="P11" s="405">
        <f>'2. Implementation'!G17</f>
        <v>0</v>
      </c>
      <c r="Q11" s="401">
        <f>'2. Implementation'!H17</f>
        <v>0</v>
      </c>
      <c r="R11">
        <f>COUNTA(C11:L11)</f>
        <v>10</v>
      </c>
      <c r="S11">
        <f>COUNTIFS(C11:Q11,"N/A")</f>
        <v>0</v>
      </c>
      <c r="T11" s="390">
        <f>1/(R11-S11)</f>
        <v>0.1</v>
      </c>
    </row>
    <row r="12" spans="2:20" hidden="1">
      <c r="C12" s="434">
        <f>IFERROR(C11/C10/2,0%)</f>
        <v>0</v>
      </c>
      <c r="D12" s="434">
        <f t="shared" ref="D12:L12" si="0">IFERROR(D11/D10/2,0%)</f>
        <v>0</v>
      </c>
      <c r="E12" s="434">
        <f t="shared" si="0"/>
        <v>0</v>
      </c>
      <c r="F12" s="434">
        <f t="shared" si="0"/>
        <v>0</v>
      </c>
      <c r="G12" s="434">
        <f t="shared" si="0"/>
        <v>0</v>
      </c>
      <c r="H12" s="434">
        <f t="shared" si="0"/>
        <v>0</v>
      </c>
      <c r="I12" s="434">
        <f t="shared" si="0"/>
        <v>0</v>
      </c>
      <c r="J12" s="434">
        <f t="shared" si="0"/>
        <v>0</v>
      </c>
      <c r="K12" s="434">
        <f t="shared" si="0"/>
        <v>0</v>
      </c>
      <c r="L12" s="434">
        <f t="shared" si="0"/>
        <v>0</v>
      </c>
    </row>
    <row r="13" spans="2:20" ht="16" hidden="1" thickBot="1"/>
    <row r="14" spans="2:20" hidden="1">
      <c r="C14" s="428" t="s">
        <v>124</v>
      </c>
      <c r="D14" s="429" t="s">
        <v>125</v>
      </c>
      <c r="E14" s="429" t="s">
        <v>126</v>
      </c>
      <c r="F14" s="429" t="s">
        <v>127</v>
      </c>
      <c r="G14" s="430" t="s">
        <v>128</v>
      </c>
      <c r="J14" t="s">
        <v>121</v>
      </c>
      <c r="K14" t="str">
        <f>C15</f>
        <v>Exclusion</v>
      </c>
      <c r="L14" t="str">
        <f t="shared" ref="L14:O14" si="1">D15</f>
        <v>ESG-integration</v>
      </c>
      <c r="M14" t="str">
        <f t="shared" si="1"/>
        <v>Engagement</v>
      </c>
      <c r="N14" t="str">
        <f t="shared" si="1"/>
        <v>Voting</v>
      </c>
      <c r="O14" t="str">
        <f t="shared" si="1"/>
        <v>Impact investing</v>
      </c>
      <c r="P14" t="s">
        <v>132</v>
      </c>
    </row>
    <row r="15" spans="2:20" hidden="1">
      <c r="C15" s="431" t="s">
        <v>223</v>
      </c>
      <c r="D15" s="427" t="s">
        <v>189</v>
      </c>
      <c r="E15" s="427" t="s">
        <v>224</v>
      </c>
      <c r="F15" s="427" t="s">
        <v>123</v>
      </c>
      <c r="G15" s="432" t="s">
        <v>120</v>
      </c>
      <c r="J15" s="390"/>
      <c r="K15" s="390"/>
      <c r="L15" s="390"/>
      <c r="M15" s="390"/>
      <c r="N15" s="390"/>
      <c r="O15" s="390"/>
      <c r="P15" s="390"/>
    </row>
    <row r="16" spans="2:20" ht="16" hidden="1" thickBot="1">
      <c r="C16" s="475" t="str">
        <f>C59</f>
        <v/>
      </c>
      <c r="D16" s="475">
        <f>D59</f>
        <v>0</v>
      </c>
      <c r="E16" s="475">
        <f t="shared" ref="E16:G16" si="2">E59</f>
        <v>0</v>
      </c>
      <c r="F16" s="475">
        <f t="shared" si="2"/>
        <v>0</v>
      </c>
      <c r="G16" s="475">
        <f t="shared" si="2"/>
        <v>0</v>
      </c>
      <c r="J16" s="390" t="e">
        <f>B17/100</f>
        <v>#REF!</v>
      </c>
      <c r="K16" s="390"/>
      <c r="L16" s="390"/>
      <c r="M16" s="390"/>
      <c r="N16" s="390"/>
      <c r="O16" s="390"/>
      <c r="P16" s="390"/>
    </row>
    <row r="17" spans="2:23" hidden="1">
      <c r="B17" s="436" t="e">
        <f>'Summary &amp; Advice'!#REF!</f>
        <v>#REF!</v>
      </c>
      <c r="C17" s="390" t="e">
        <f>C16/5</f>
        <v>#VALUE!</v>
      </c>
      <c r="D17" s="390">
        <f>D16/5</f>
        <v>0</v>
      </c>
      <c r="E17" s="390">
        <f>E16/5</f>
        <v>0</v>
      </c>
      <c r="F17" s="390">
        <f>F16/5</f>
        <v>0</v>
      </c>
      <c r="G17" s="390">
        <f>G16/5</f>
        <v>0</v>
      </c>
      <c r="J17" s="390"/>
      <c r="K17" s="390" t="e">
        <f>C17</f>
        <v>#VALUE!</v>
      </c>
      <c r="L17" s="390">
        <f t="shared" ref="L17:O17" si="3">D17</f>
        <v>0</v>
      </c>
      <c r="M17" s="390">
        <f t="shared" si="3"/>
        <v>0</v>
      </c>
      <c r="N17" s="390">
        <f t="shared" si="3"/>
        <v>0</v>
      </c>
      <c r="O17" s="390">
        <f t="shared" si="3"/>
        <v>0</v>
      </c>
      <c r="P17" s="390"/>
    </row>
    <row r="18" spans="2:23" hidden="1">
      <c r="J18" s="390"/>
      <c r="K18" s="390"/>
      <c r="L18" s="390"/>
      <c r="M18" s="390"/>
      <c r="N18" s="390"/>
      <c r="O18" s="390"/>
      <c r="P18" s="390"/>
    </row>
    <row r="19" spans="2:23" ht="16" hidden="1" thickBot="1">
      <c r="J19" s="390"/>
      <c r="K19" s="390"/>
      <c r="L19" s="390"/>
      <c r="M19" s="390"/>
      <c r="N19" s="390"/>
      <c r="O19" s="390"/>
      <c r="P19" s="390" t="e">
        <f>#REF!/100</f>
        <v>#REF!</v>
      </c>
    </row>
    <row r="20" spans="2:23" hidden="1">
      <c r="B20" s="379" t="s">
        <v>250</v>
      </c>
      <c r="C20" s="381" t="str">
        <f>'3. Accountability'!B4</f>
        <v xml:space="preserve">3.1 </v>
      </c>
      <c r="D20" s="456"/>
    </row>
    <row r="21" spans="2:23" hidden="1">
      <c r="B21" s="382" t="s">
        <v>250</v>
      </c>
      <c r="C21" s="388" t="str">
        <f>'3. Accountability'!C4</f>
        <v>Annual report</v>
      </c>
      <c r="D21" s="457"/>
    </row>
    <row r="22" spans="2:23" hidden="1">
      <c r="B22" s="382" t="s">
        <v>248</v>
      </c>
      <c r="C22" s="383">
        <f>MAX('3. Accountability'!J5:J8)</f>
        <v>1</v>
      </c>
      <c r="D22" s="456"/>
    </row>
    <row r="23" spans="2:23" ht="16" hidden="1" thickBot="1">
      <c r="B23" s="384" t="s">
        <v>217</v>
      </c>
      <c r="C23" s="386" t="str">
        <f>'3. Accountability'!G6</f>
        <v>X</v>
      </c>
      <c r="D23" s="456"/>
      <c r="R23">
        <f>COUNTA(C23:L23)</f>
        <v>1</v>
      </c>
      <c r="S23">
        <f>COUNTIFS(C23:L23,"N/A")</f>
        <v>0</v>
      </c>
      <c r="T23" s="390">
        <f>1/(R23-S23)</f>
        <v>1</v>
      </c>
    </row>
    <row r="24" spans="2:23" s="439" customFormat="1" ht="16" hidden="1" thickBot="1">
      <c r="C24" s="456">
        <f>IFERROR(IF(Data!C23="X",0,Data!C23/Data!C22),0%)</f>
        <v>0</v>
      </c>
    </row>
    <row r="25" spans="2:23" s="443" customFormat="1" ht="16" hidden="1" thickBot="1">
      <c r="B25" s="440" t="s">
        <v>221</v>
      </c>
      <c r="C25" s="441" t="str">
        <f>'1. Policy'!C93</f>
        <v>Policy</v>
      </c>
      <c r="D25" s="441" t="s">
        <v>8</v>
      </c>
      <c r="E25" s="441"/>
      <c r="F25" s="442" t="str">
        <f>'2. Implementation'!D7</f>
        <v>Exclusion</v>
      </c>
      <c r="G25" s="441" t="str">
        <f>'2. Implementation'!E7</f>
        <v>ESG-integration</v>
      </c>
      <c r="H25" s="442" t="str">
        <f>'2. Implementation'!F7</f>
        <v>Engagement</v>
      </c>
      <c r="I25" s="441" t="str">
        <f>'2. Implementation'!G7</f>
        <v xml:space="preserve">Voting </v>
      </c>
      <c r="J25" s="442" t="str">
        <f>'2. Implementation'!H7</f>
        <v>Impact investing</v>
      </c>
      <c r="K25" s="440" t="s">
        <v>40</v>
      </c>
      <c r="L25" s="444"/>
      <c r="N25" s="444"/>
      <c r="O25" s="487" t="s">
        <v>153</v>
      </c>
      <c r="P25" s="441" t="s">
        <v>9</v>
      </c>
      <c r="Q25" s="444"/>
      <c r="R25" s="444"/>
      <c r="S25" s="444"/>
      <c r="T25" s="444"/>
      <c r="U25" s="444"/>
      <c r="V25" s="444"/>
      <c r="W25" s="444"/>
    </row>
    <row r="26" spans="2:23" s="443" customFormat="1" hidden="1">
      <c r="B26" s="445" t="str">
        <f>'1. Policy'!C20</f>
        <v>Land use / land conversion</v>
      </c>
      <c r="C26" s="598" t="str">
        <f>IF('1. Policy'!D20=0,"",'1. Policy'!D20)</f>
        <v>No</v>
      </c>
      <c r="D26" s="598">
        <f>IF(C26="Yes ",100%,0%)</f>
        <v>0</v>
      </c>
      <c r="E26" s="598"/>
      <c r="F26" s="599" t="str">
        <f>IF('2. Implementation'!D8=0,"",'2. Implementation'!D8)</f>
        <v>No</v>
      </c>
      <c r="G26" s="599" t="str">
        <f>IF('2. Implementation'!E8=0,"",'2. Implementation'!E8)</f>
        <v>No</v>
      </c>
      <c r="H26" s="599" t="str">
        <f>IF('2. Implementation'!F8=0,"",'2. Implementation'!F8)</f>
        <v>No</v>
      </c>
      <c r="I26" s="599" t="str">
        <f>IF('2. Implementation'!G8=0,"",'2. Implementation'!G8)</f>
        <v>No</v>
      </c>
      <c r="J26" s="599" t="str">
        <f>IF('2. Implementation'!H8=0,"",'2. Implementation'!H8)</f>
        <v>No</v>
      </c>
      <c r="K26" s="674">
        <f>L26/5</f>
        <v>0</v>
      </c>
      <c r="L26" s="502" t="str">
        <f t="shared" ref="L26:L34" si="4">IF(COUNTIFS(F26:J26,"Yes ")=0,"0",COUNTIFS(F26:J26,"Yes "))</f>
        <v>0</v>
      </c>
      <c r="N26" s="444"/>
      <c r="O26" s="600" t="str">
        <f>IF('3. Accountability'!D20=0,"",'3. Accountability'!D20)</f>
        <v>No</v>
      </c>
      <c r="P26" s="598">
        <f>IF(O26="Yes ",100%,0%)</f>
        <v>0</v>
      </c>
      <c r="Q26" s="444"/>
      <c r="R26" s="444"/>
      <c r="S26" s="444"/>
      <c r="T26" s="444"/>
      <c r="U26" s="444"/>
      <c r="V26" s="444"/>
      <c r="W26" s="444"/>
    </row>
    <row r="27" spans="2:23" s="443" customFormat="1" hidden="1">
      <c r="B27" s="446" t="str">
        <f>'1. Policy'!C21</f>
        <v>Water scarcity / water consumption</v>
      </c>
      <c r="C27" s="598" t="str">
        <f>IF('1. Policy'!D21=0,"",'1. Policy'!D21)</f>
        <v>No</v>
      </c>
      <c r="D27" s="598">
        <f t="shared" ref="D27:D34" si="5">IF(C27="Yes ",100%,0%)</f>
        <v>0</v>
      </c>
      <c r="E27" s="598"/>
      <c r="F27" s="599" t="str">
        <f>IF('2. Implementation'!D9=0,"",'2. Implementation'!D9)</f>
        <v>No</v>
      </c>
      <c r="G27" s="599" t="str">
        <f>IF('2. Implementation'!E9=0,"",'2. Implementation'!E9)</f>
        <v>No</v>
      </c>
      <c r="H27" s="599" t="str">
        <f>IF('2. Implementation'!F9=0,"",'2. Implementation'!F9)</f>
        <v>No</v>
      </c>
      <c r="I27" s="599" t="str">
        <f>IF('2. Implementation'!G9=0,"",'2. Implementation'!G9)</f>
        <v>No</v>
      </c>
      <c r="J27" s="599" t="str">
        <f>IF('2. Implementation'!H9=0,"",'2. Implementation'!H9)</f>
        <v>No</v>
      </c>
      <c r="K27" s="675">
        <f t="shared" ref="K27:K34" si="6">L27/5</f>
        <v>0</v>
      </c>
      <c r="L27" s="502" t="str">
        <f t="shared" si="4"/>
        <v>0</v>
      </c>
      <c r="N27" s="444"/>
      <c r="O27" s="600" t="str">
        <f>IF('3. Accountability'!D21=0,"",'3. Accountability'!D21)</f>
        <v>No</v>
      </c>
      <c r="P27" s="598">
        <f t="shared" ref="P27:P34" si="7">IF(O27="Yes ",100%,0%)</f>
        <v>0</v>
      </c>
      <c r="Q27" s="444"/>
      <c r="R27" s="444"/>
      <c r="S27" s="444"/>
      <c r="T27" s="444"/>
      <c r="U27" s="444"/>
      <c r="V27" s="444"/>
      <c r="W27" s="444"/>
    </row>
    <row r="28" spans="2:23" s="443" customFormat="1" hidden="1">
      <c r="B28" s="446" t="str">
        <f>'1. Policy'!C22</f>
        <v>Greenhouse gas emissions</v>
      </c>
      <c r="C28" s="598" t="str">
        <f>IF('1. Policy'!D22=0,"",'1. Policy'!D22)</f>
        <v>No</v>
      </c>
      <c r="D28" s="598">
        <f t="shared" si="5"/>
        <v>0</v>
      </c>
      <c r="E28" s="598"/>
      <c r="F28" s="599" t="str">
        <f>IF('2. Implementation'!D10=0,"",'2. Implementation'!D10)</f>
        <v>No</v>
      </c>
      <c r="G28" s="599" t="str">
        <f>IF('2. Implementation'!E10=0,"",'2. Implementation'!E10)</f>
        <v>No</v>
      </c>
      <c r="H28" s="599" t="str">
        <f>IF('2. Implementation'!F10=0,"",'2. Implementation'!F10)</f>
        <v>No</v>
      </c>
      <c r="I28" s="599" t="str">
        <f>IF('2. Implementation'!G10=0,"",'2. Implementation'!G10)</f>
        <v>No</v>
      </c>
      <c r="J28" s="599" t="str">
        <f>IF('2. Implementation'!H10=0,"",'2. Implementation'!H10)</f>
        <v>No</v>
      </c>
      <c r="K28" s="675">
        <f t="shared" si="6"/>
        <v>0</v>
      </c>
      <c r="L28" s="502" t="str">
        <f t="shared" si="4"/>
        <v>0</v>
      </c>
      <c r="N28" s="444"/>
      <c r="O28" s="600" t="str">
        <f>IF('3. Accountability'!D22=0,"",'3. Accountability'!D22)</f>
        <v>No</v>
      </c>
      <c r="P28" s="598">
        <f t="shared" si="7"/>
        <v>0</v>
      </c>
      <c r="Q28" s="444"/>
      <c r="R28" s="444"/>
      <c r="S28" s="444"/>
      <c r="T28" s="444"/>
      <c r="U28" s="444"/>
      <c r="V28" s="444"/>
      <c r="W28" s="444"/>
    </row>
    <row r="29" spans="2:23" s="443" customFormat="1" hidden="1">
      <c r="B29" s="446" t="str">
        <f>'1. Policy'!C23</f>
        <v>Air pollution</v>
      </c>
      <c r="C29" s="598" t="str">
        <f>IF('1. Policy'!D23=0,"",'1. Policy'!D23)</f>
        <v>No</v>
      </c>
      <c r="D29" s="598">
        <f t="shared" si="5"/>
        <v>0</v>
      </c>
      <c r="E29" s="598"/>
      <c r="F29" s="599" t="str">
        <f>IF('2. Implementation'!D11=0,"",'2. Implementation'!D11)</f>
        <v>No</v>
      </c>
      <c r="G29" s="599" t="str">
        <f>IF('2. Implementation'!E11=0,"",'2. Implementation'!E11)</f>
        <v>No</v>
      </c>
      <c r="H29" s="599" t="str">
        <f>IF('2. Implementation'!F11=0,"",'2. Implementation'!F11)</f>
        <v>No</v>
      </c>
      <c r="I29" s="599" t="str">
        <f>IF('2. Implementation'!G11=0,"",'2. Implementation'!G11)</f>
        <v>No</v>
      </c>
      <c r="J29" s="599" t="str">
        <f>IF('2. Implementation'!H11=0,"",'2. Implementation'!H11)</f>
        <v>No</v>
      </c>
      <c r="K29" s="675">
        <f t="shared" si="6"/>
        <v>0</v>
      </c>
      <c r="L29" s="502" t="str">
        <f t="shared" si="4"/>
        <v>0</v>
      </c>
      <c r="N29" s="444"/>
      <c r="O29" s="600" t="str">
        <f>IF('3. Accountability'!D23=0,"",'3. Accountability'!D23)</f>
        <v>No</v>
      </c>
      <c r="P29" s="598">
        <f t="shared" si="7"/>
        <v>0</v>
      </c>
      <c r="Q29" s="444"/>
      <c r="R29" s="444"/>
      <c r="S29" s="444"/>
      <c r="T29" s="444"/>
      <c r="U29" s="444"/>
      <c r="V29" s="444"/>
      <c r="W29" s="444"/>
    </row>
    <row r="30" spans="2:23" s="443" customFormat="1" hidden="1">
      <c r="B30" s="446" t="str">
        <f>'1. Policy'!C24</f>
        <v xml:space="preserve">Soil and water pollution </v>
      </c>
      <c r="C30" s="598" t="str">
        <f>IF('1. Policy'!D24=0,"",'1. Policy'!D24)</f>
        <v>No</v>
      </c>
      <c r="D30" s="598">
        <f t="shared" si="5"/>
        <v>0</v>
      </c>
      <c r="E30" s="598"/>
      <c r="F30" s="599" t="str">
        <f>IF('2. Implementation'!D12=0,"",'2. Implementation'!D12)</f>
        <v>No</v>
      </c>
      <c r="G30" s="599" t="str">
        <f>IF('2. Implementation'!E12=0,"",'2. Implementation'!E12)</f>
        <v>No</v>
      </c>
      <c r="H30" s="599" t="str">
        <f>IF('2. Implementation'!F12=0,"",'2. Implementation'!F12)</f>
        <v>No</v>
      </c>
      <c r="I30" s="599" t="str">
        <f>IF('2. Implementation'!G12=0,"",'2. Implementation'!G12)</f>
        <v>No</v>
      </c>
      <c r="J30" s="599" t="str">
        <f>IF('2. Implementation'!H12=0,"",'2. Implementation'!H12)</f>
        <v>No</v>
      </c>
      <c r="K30" s="675">
        <f t="shared" si="6"/>
        <v>0</v>
      </c>
      <c r="L30" s="502" t="str">
        <f t="shared" si="4"/>
        <v>0</v>
      </c>
      <c r="N30" s="444"/>
      <c r="O30" s="600" t="str">
        <f>IF('3. Accountability'!D24=0,"",'3. Accountability'!D24)</f>
        <v>No</v>
      </c>
      <c r="P30" s="598">
        <f t="shared" si="7"/>
        <v>0</v>
      </c>
      <c r="Q30" s="444"/>
      <c r="R30" s="444"/>
      <c r="S30" s="444"/>
      <c r="T30" s="444"/>
      <c r="U30" s="444"/>
      <c r="V30" s="444"/>
      <c r="W30" s="444"/>
    </row>
    <row r="31" spans="2:23" s="443" customFormat="1" hidden="1">
      <c r="B31" s="446" t="str">
        <f>'1. Policy'!C25</f>
        <v>Overexploitation of natural resources, such as fish</v>
      </c>
      <c r="C31" s="598" t="str">
        <f>IF('1. Policy'!D25=0,"",'1. Policy'!D25)</f>
        <v>No</v>
      </c>
      <c r="D31" s="598">
        <f t="shared" si="5"/>
        <v>0</v>
      </c>
      <c r="E31" s="598"/>
      <c r="F31" s="599" t="str">
        <f>IF('2. Implementation'!D13=0,"",'2. Implementation'!D13)</f>
        <v>No</v>
      </c>
      <c r="G31" s="599" t="str">
        <f>IF('2. Implementation'!E13=0,"",'2. Implementation'!E13)</f>
        <v>No</v>
      </c>
      <c r="H31" s="599" t="str">
        <f>IF('2. Implementation'!F13=0,"",'2. Implementation'!F13)</f>
        <v>No</v>
      </c>
      <c r="I31" s="599" t="str">
        <f>IF('2. Implementation'!G13=0,"",'2. Implementation'!G13)</f>
        <v>No</v>
      </c>
      <c r="J31" s="599" t="str">
        <f>IF('2. Implementation'!H13=0,"",'2. Implementation'!H13)</f>
        <v>No</v>
      </c>
      <c r="K31" s="675">
        <f t="shared" si="6"/>
        <v>0</v>
      </c>
      <c r="L31" s="502" t="str">
        <f t="shared" si="4"/>
        <v>0</v>
      </c>
      <c r="N31" s="444"/>
      <c r="O31" s="600" t="str">
        <f>IF('3. Accountability'!D25=0,"",'3. Accountability'!D25)</f>
        <v>No</v>
      </c>
      <c r="P31" s="598">
        <f t="shared" si="7"/>
        <v>0</v>
      </c>
      <c r="Q31" s="444"/>
      <c r="R31" s="444"/>
      <c r="S31" s="444"/>
      <c r="T31" s="444"/>
      <c r="U31" s="444"/>
      <c r="V31" s="444"/>
      <c r="W31" s="444"/>
    </row>
    <row r="32" spans="2:23" s="443" customFormat="1" hidden="1">
      <c r="B32" s="446" t="str">
        <f>'1. Policy'!C26</f>
        <v>Production and processing of waste</v>
      </c>
      <c r="C32" s="598" t="str">
        <f>IF('1. Policy'!D26=0,"",'1. Policy'!D26)</f>
        <v>No</v>
      </c>
      <c r="D32" s="598">
        <f t="shared" si="5"/>
        <v>0</v>
      </c>
      <c r="E32" s="598"/>
      <c r="F32" s="599" t="str">
        <f>IF('2. Implementation'!D14=0,"",'2. Implementation'!D14)</f>
        <v>No</v>
      </c>
      <c r="G32" s="599" t="str">
        <f>IF('2. Implementation'!E14=0,"",'2. Implementation'!E14)</f>
        <v>No</v>
      </c>
      <c r="H32" s="599" t="str">
        <f>IF('2. Implementation'!F14=0,"",'2. Implementation'!F14)</f>
        <v>No</v>
      </c>
      <c r="I32" s="599" t="str">
        <f>IF('2. Implementation'!G14=0,"",'2. Implementation'!G14)</f>
        <v>No</v>
      </c>
      <c r="J32" s="599" t="str">
        <f>IF('2. Implementation'!H14=0,"",'2. Implementation'!H14)</f>
        <v>No</v>
      </c>
      <c r="K32" s="675">
        <f t="shared" si="6"/>
        <v>0</v>
      </c>
      <c r="L32" s="502" t="str">
        <f t="shared" si="4"/>
        <v>0</v>
      </c>
      <c r="N32" s="444"/>
      <c r="O32" s="600" t="str">
        <f>IF('3. Accountability'!D26=0,"",'3. Accountability'!D26)</f>
        <v>No</v>
      </c>
      <c r="P32" s="598">
        <f t="shared" si="7"/>
        <v>0</v>
      </c>
      <c r="Q32" s="444"/>
      <c r="R32" s="444"/>
      <c r="S32" s="444"/>
      <c r="T32" s="444"/>
      <c r="U32" s="444"/>
      <c r="V32" s="444"/>
      <c r="W32" s="444"/>
    </row>
    <row r="33" spans="2:23" s="443" customFormat="1" hidden="1">
      <c r="B33" s="446" t="str">
        <f>'1. Policy'!C27</f>
        <v>Biodiversity / Endangered species</v>
      </c>
      <c r="C33" s="598" t="str">
        <f>IF('1. Policy'!D27=0,"",'1. Policy'!D27)</f>
        <v>No</v>
      </c>
      <c r="D33" s="598">
        <f t="shared" si="5"/>
        <v>0</v>
      </c>
      <c r="E33" s="598"/>
      <c r="F33" s="599" t="str">
        <f>IF('2. Implementation'!D15=0,"",'2. Implementation'!D15)</f>
        <v>No</v>
      </c>
      <c r="G33" s="599" t="str">
        <f>IF('2. Implementation'!E15=0,"",'2. Implementation'!E15)</f>
        <v>No</v>
      </c>
      <c r="H33" s="599" t="str">
        <f>IF('2. Implementation'!F15=0,"",'2. Implementation'!F15)</f>
        <v>No</v>
      </c>
      <c r="I33" s="599" t="str">
        <f>IF('2. Implementation'!G15=0,"",'2. Implementation'!G15)</f>
        <v>No</v>
      </c>
      <c r="J33" s="599" t="str">
        <f>IF('2. Implementation'!H15=0,"",'2. Implementation'!H15)</f>
        <v>No</v>
      </c>
      <c r="K33" s="675">
        <f t="shared" si="6"/>
        <v>0</v>
      </c>
      <c r="L33" s="502" t="str">
        <f t="shared" si="4"/>
        <v>0</v>
      </c>
      <c r="N33" s="444"/>
      <c r="O33" s="600" t="str">
        <f>IF('3. Accountability'!D27=0,"",'3. Accountability'!D27)</f>
        <v>No</v>
      </c>
      <c r="P33" s="598">
        <f t="shared" si="7"/>
        <v>0</v>
      </c>
      <c r="Q33" s="444"/>
      <c r="R33" s="444"/>
      <c r="S33" s="444"/>
      <c r="T33" s="444"/>
      <c r="U33" s="444"/>
      <c r="V33" s="444"/>
      <c r="W33" s="444"/>
    </row>
    <row r="34" spans="2:23" s="443" customFormat="1" ht="16" hidden="1" thickBot="1">
      <c r="B34" s="446" t="str">
        <f>'1. Policy'!C28</f>
        <v>Environmental management</v>
      </c>
      <c r="C34" s="598" t="str">
        <f>IF('1. Policy'!D28=0,"",'1. Policy'!D28)</f>
        <v>No</v>
      </c>
      <c r="D34" s="598">
        <f t="shared" si="5"/>
        <v>0</v>
      </c>
      <c r="E34" s="598"/>
      <c r="F34" s="599" t="str">
        <f>IF('2. Implementation'!D16=0,"",'2. Implementation'!D16)</f>
        <v>No</v>
      </c>
      <c r="G34" s="599" t="str">
        <f>IF('2. Implementation'!E16=0,"",'2. Implementation'!E16)</f>
        <v>No</v>
      </c>
      <c r="H34" s="599" t="str">
        <f>IF('2. Implementation'!F16=0,"",'2. Implementation'!F16)</f>
        <v>No</v>
      </c>
      <c r="I34" s="599" t="str">
        <f>IF('2. Implementation'!G16=0,"",'2. Implementation'!G16)</f>
        <v>No</v>
      </c>
      <c r="J34" s="599" t="str">
        <f>IF('2. Implementation'!H16=0,"",'2. Implementation'!H16)</f>
        <v>No</v>
      </c>
      <c r="K34" s="676">
        <f t="shared" si="6"/>
        <v>0</v>
      </c>
      <c r="L34" s="502" t="str">
        <f t="shared" si="4"/>
        <v>0</v>
      </c>
      <c r="N34" s="444"/>
      <c r="O34" s="600" t="str">
        <f>IF('3. Accountability'!D28=0,"",'3. Accountability'!D28)</f>
        <v>No</v>
      </c>
      <c r="P34" s="598">
        <f t="shared" si="7"/>
        <v>0</v>
      </c>
      <c r="Q34" s="444"/>
      <c r="R34" s="444"/>
      <c r="S34" s="444"/>
      <c r="T34" s="444"/>
      <c r="U34" s="444"/>
      <c r="V34" s="444"/>
      <c r="W34" s="444"/>
    </row>
    <row r="35" spans="2:23" s="443" customFormat="1" ht="16" hidden="1" customHeight="1" thickBot="1">
      <c r="B35" s="489" t="s">
        <v>39</v>
      </c>
      <c r="C35" s="617">
        <f>IFERROR(AVERAGE(C26:C34),0%)</f>
        <v>0</v>
      </c>
      <c r="D35" s="617"/>
      <c r="E35" s="617"/>
      <c r="F35" s="490" t="str">
        <f t="shared" ref="F35:J35" si="8">IF(COUNTIFS(F26:F34,"Yes ")=0,"",COUNTIFS(F26:F34,"Yes "))</f>
        <v/>
      </c>
      <c r="G35" s="490" t="str">
        <f t="shared" si="8"/>
        <v/>
      </c>
      <c r="H35" s="490" t="str">
        <f t="shared" si="8"/>
        <v/>
      </c>
      <c r="I35" s="490" t="str">
        <f t="shared" si="8"/>
        <v/>
      </c>
      <c r="J35" s="490" t="str">
        <f t="shared" si="8"/>
        <v/>
      </c>
      <c r="K35" s="597">
        <f>AVERAGE(K26:K34)</f>
        <v>0</v>
      </c>
      <c r="L35" s="444"/>
      <c r="N35" s="444"/>
      <c r="O35" s="601">
        <f>IFERROR(AVERAGE(O26:O34),0%)</f>
        <v>0</v>
      </c>
      <c r="P35" s="617"/>
      <c r="Q35" s="444"/>
      <c r="R35" s="444"/>
      <c r="S35" s="444"/>
      <c r="T35" s="444"/>
      <c r="U35" s="444"/>
      <c r="V35" s="444"/>
      <c r="W35" s="444"/>
    </row>
    <row r="36" spans="2:23" s="443" customFormat="1" ht="16" hidden="1" customHeight="1">
      <c r="B36" s="610" t="s">
        <v>199</v>
      </c>
      <c r="C36" s="611">
        <f>COUNTIF(C26:C34,"Yes ")</f>
        <v>0</v>
      </c>
      <c r="D36" s="611"/>
      <c r="E36" s="611"/>
      <c r="F36" s="611">
        <f t="shared" ref="F36:J36" si="9">COUNTIF(F26:F34,"Yes ")</f>
        <v>0</v>
      </c>
      <c r="G36" s="611">
        <f t="shared" si="9"/>
        <v>0</v>
      </c>
      <c r="H36" s="611">
        <f t="shared" si="9"/>
        <v>0</v>
      </c>
      <c r="I36" s="611">
        <f t="shared" si="9"/>
        <v>0</v>
      </c>
      <c r="J36" s="611">
        <f t="shared" si="9"/>
        <v>0</v>
      </c>
      <c r="M36" s="444"/>
      <c r="N36" s="444"/>
      <c r="O36" s="611">
        <f>COUNTIF(O26:O34,"Yes ")</f>
        <v>0</v>
      </c>
      <c r="P36" s="444"/>
      <c r="Q36" s="444"/>
      <c r="R36" s="444"/>
      <c r="S36" s="444"/>
      <c r="T36" s="444"/>
      <c r="U36" s="444"/>
      <c r="V36" s="444"/>
      <c r="W36" s="444"/>
    </row>
    <row r="37" spans="2:23" s="443" customFormat="1" ht="16" hidden="1" customHeight="1">
      <c r="B37" s="610"/>
      <c r="C37" s="611">
        <f>C36/9</f>
        <v>0</v>
      </c>
      <c r="D37" s="611"/>
      <c r="E37" s="611"/>
      <c r="F37" s="611">
        <f t="shared" ref="F37:J37" si="10">F36/9</f>
        <v>0</v>
      </c>
      <c r="G37" s="611">
        <f t="shared" si="10"/>
        <v>0</v>
      </c>
      <c r="H37" s="611">
        <f t="shared" si="10"/>
        <v>0</v>
      </c>
      <c r="I37" s="611">
        <f t="shared" si="10"/>
        <v>0</v>
      </c>
      <c r="J37" s="611">
        <f t="shared" si="10"/>
        <v>0</v>
      </c>
      <c r="M37" s="444"/>
      <c r="N37" s="444"/>
      <c r="O37" s="611">
        <f>O36/9</f>
        <v>0</v>
      </c>
      <c r="P37" s="444"/>
      <c r="Q37" s="444"/>
      <c r="R37" s="444"/>
      <c r="S37" s="444"/>
      <c r="T37" s="444"/>
      <c r="U37" s="444"/>
      <c r="V37" s="444"/>
      <c r="W37" s="444"/>
    </row>
    <row r="38" spans="2:23" s="443" customFormat="1" ht="16" hidden="1" customHeight="1" thickBot="1">
      <c r="C38" s="474"/>
      <c r="D38" s="474"/>
      <c r="E38" s="474"/>
      <c r="F38" s="474"/>
      <c r="G38" s="474"/>
      <c r="H38" s="474"/>
      <c r="I38" s="474"/>
      <c r="K38" s="444"/>
      <c r="L38" s="444"/>
      <c r="M38" s="444"/>
      <c r="N38" s="444"/>
      <c r="O38" s="444"/>
      <c r="P38" s="444"/>
      <c r="Q38" s="444"/>
      <c r="R38" s="444"/>
      <c r="S38" s="444"/>
      <c r="T38" s="444"/>
      <c r="U38" s="444"/>
    </row>
    <row r="39" spans="2:23" s="443" customFormat="1" ht="16" hidden="1" thickBot="1">
      <c r="B39" s="448" t="str">
        <f>'2. Implementation'!C26</f>
        <v>Asset classes</v>
      </c>
      <c r="C39" s="449" t="str">
        <f>'2. Implementation'!D29</f>
        <v>Exclusion</v>
      </c>
      <c r="D39" s="450" t="str">
        <f>'2. Implementation'!E29</f>
        <v>ESG-integration</v>
      </c>
      <c r="E39" s="449" t="str">
        <f>'2. Implementation'!F29</f>
        <v>Engagement</v>
      </c>
      <c r="F39" s="450" t="str">
        <f>'2. Implementation'!G29</f>
        <v xml:space="preserve">Voting </v>
      </c>
      <c r="G39" s="493" t="str">
        <f>'2. Implementation'!H29</f>
        <v>Impact investing</v>
      </c>
      <c r="H39" s="527" t="s">
        <v>157</v>
      </c>
      <c r="I39" s="529" t="s">
        <v>163</v>
      </c>
    </row>
    <row r="40" spans="2:23" s="443" customFormat="1" hidden="1">
      <c r="B40" s="451" t="str">
        <f>'2. Implementation'!C30</f>
        <v>Public listed equity</v>
      </c>
      <c r="C40" s="452" t="str">
        <f>IF('2. Implementation'!D30=0,"",'2. Implementation'!D30)</f>
        <v>No</v>
      </c>
      <c r="D40" s="453" t="str">
        <f>IF('2. Implementation'!E30=0,"",'2. Implementation'!E30)</f>
        <v>No</v>
      </c>
      <c r="E40" s="452" t="str">
        <f>IF('2. Implementation'!F30=0,"",'2. Implementation'!F30)</f>
        <v>No</v>
      </c>
      <c r="F40" s="453" t="str">
        <f>IF('2. Implementation'!G30=0,"",'2. Implementation'!G30)</f>
        <v>No</v>
      </c>
      <c r="G40" s="494" t="str">
        <f>IF('2. Implementation'!H30=0,"",'2. Implementation'!H30)</f>
        <v>No</v>
      </c>
      <c r="H40" s="528">
        <f>COUNTIFS(C40:G40,"Yes ")</f>
        <v>0</v>
      </c>
      <c r="I40" s="530">
        <f>H40/5*Introduction!D17</f>
        <v>0</v>
      </c>
    </row>
    <row r="41" spans="2:23" s="437" customFormat="1" hidden="1">
      <c r="B41" s="454" t="str">
        <f>'2. Implementation'!C31</f>
        <v>Corporate bonds</v>
      </c>
      <c r="C41" s="455" t="str">
        <f>IF('2. Implementation'!D31=0,"",'2. Implementation'!D31)</f>
        <v>No</v>
      </c>
      <c r="D41" s="447" t="str">
        <f>IF('2. Implementation'!E31=0,"",'2. Implementation'!E31)</f>
        <v>No</v>
      </c>
      <c r="E41" s="455" t="str">
        <f>IF('2. Implementation'!F31=0,"",'2. Implementation'!F31)</f>
        <v>No</v>
      </c>
      <c r="F41" s="503" t="str">
        <f>IF('2. Implementation'!G31=0,"",'2. Implementation'!G31)</f>
        <v/>
      </c>
      <c r="G41" s="495" t="str">
        <f>IF('2. Implementation'!H31=0,"",'2. Implementation'!H31)</f>
        <v>No</v>
      </c>
      <c r="H41" s="528">
        <f t="shared" ref="H41:H47" si="11">COUNTIFS(C41:G41,"Yes ")</f>
        <v>0</v>
      </c>
      <c r="I41" s="530">
        <f>H41/4*Introduction!D18</f>
        <v>0</v>
      </c>
      <c r="J41" s="122"/>
      <c r="K41" s="122"/>
      <c r="L41" s="122"/>
      <c r="M41" s="122"/>
      <c r="N41" s="120"/>
      <c r="O41" s="120"/>
    </row>
    <row r="42" spans="2:23" s="437" customFormat="1" hidden="1">
      <c r="B42" s="454" t="str">
        <f>'2. Implementation'!C32</f>
        <v>Government bonds</v>
      </c>
      <c r="C42" s="455" t="str">
        <f>IF('2. Implementation'!D32=0,"",'2. Implementation'!D32)</f>
        <v>No</v>
      </c>
      <c r="D42" s="447" t="str">
        <f>IF('2. Implementation'!E32=0,"",'2. Implementation'!E32)</f>
        <v>No</v>
      </c>
      <c r="E42" s="505" t="str">
        <f>IF('2. Implementation'!F32=0,"",'2. Implementation'!F32)</f>
        <v/>
      </c>
      <c r="F42" s="503" t="str">
        <f>IF('2. Implementation'!G32=0,"",'2. Implementation'!G32)</f>
        <v/>
      </c>
      <c r="G42" s="495" t="str">
        <f>IF('2. Implementation'!H32=0,"",'2. Implementation'!H32)</f>
        <v>No</v>
      </c>
      <c r="H42" s="528">
        <f t="shared" si="11"/>
        <v>0</v>
      </c>
      <c r="I42" s="530">
        <f>H42/3*Introduction!D19</f>
        <v>0</v>
      </c>
    </row>
    <row r="43" spans="2:23" s="437" customFormat="1" hidden="1">
      <c r="B43" s="454" t="str">
        <f>'2. Implementation'!C33</f>
        <v>Real estate</v>
      </c>
      <c r="C43" s="455" t="str">
        <f>IF('2. Implementation'!D33=0,"",'2. Implementation'!D33)</f>
        <v>No</v>
      </c>
      <c r="D43" s="447" t="str">
        <f>IF('2. Implementation'!E33=0,"",'2. Implementation'!E33)</f>
        <v>No</v>
      </c>
      <c r="E43" s="455" t="str">
        <f>IF('2. Implementation'!F33=0,"",'2. Implementation'!F33)</f>
        <v>No</v>
      </c>
      <c r="F43" s="503" t="str">
        <f>IF('2. Implementation'!G33=0,"",'2. Implementation'!G33)</f>
        <v/>
      </c>
      <c r="G43" s="495" t="str">
        <f>IF('2. Implementation'!H33=0,"",'2. Implementation'!H33)</f>
        <v>No</v>
      </c>
      <c r="H43" s="528">
        <f t="shared" si="11"/>
        <v>0</v>
      </c>
      <c r="I43" s="530">
        <f>H43/4*Introduction!D20</f>
        <v>0</v>
      </c>
    </row>
    <row r="44" spans="2:23" s="437" customFormat="1" hidden="1">
      <c r="B44" s="454" t="str">
        <f>'2. Implementation'!C34</f>
        <v>Alternatives</v>
      </c>
      <c r="C44" s="455" t="str">
        <f>IF('2. Implementation'!D34=0,"",'2. Implementation'!D34)</f>
        <v>No</v>
      </c>
      <c r="D44" s="447" t="str">
        <f>IF('2. Implementation'!E34=0,"",'2. Implementation'!E34)</f>
        <v>No</v>
      </c>
      <c r="E44" s="455" t="str">
        <f>IF('2. Implementation'!F34=0,"",'2. Implementation'!F34)</f>
        <v>No</v>
      </c>
      <c r="F44" s="503" t="str">
        <f>IF('2. Implementation'!G34=0,"",'2. Implementation'!G34)</f>
        <v/>
      </c>
      <c r="G44" s="495" t="str">
        <f>IF('2. Implementation'!H34=0,"",'2. Implementation'!H34)</f>
        <v>No</v>
      </c>
      <c r="H44" s="528">
        <f t="shared" si="11"/>
        <v>0</v>
      </c>
      <c r="I44" s="530">
        <f>H44/4*Introduction!D21</f>
        <v>0</v>
      </c>
    </row>
    <row r="45" spans="2:23" s="437" customFormat="1" hidden="1">
      <c r="B45" s="454" t="str">
        <f>'2. Implementation'!C35</f>
        <v>Mortgages</v>
      </c>
      <c r="C45" s="455" t="str">
        <f>IF('2. Implementation'!D35=0,"",'2. Implementation'!D35)</f>
        <v>No</v>
      </c>
      <c r="D45" s="447" t="str">
        <f>IF('2. Implementation'!E35=0,"",'2. Implementation'!E35)</f>
        <v>No</v>
      </c>
      <c r="E45" s="455" t="str">
        <f>IF('2. Implementation'!F35=0,"",'2. Implementation'!F35)</f>
        <v>No</v>
      </c>
      <c r="F45" s="503" t="str">
        <f>IF('2. Implementation'!G35=0,"",'2. Implementation'!G35)</f>
        <v/>
      </c>
      <c r="G45" s="495" t="str">
        <f>IF('2. Implementation'!H35=0,"",'2. Implementation'!H35)</f>
        <v>No</v>
      </c>
      <c r="H45" s="528">
        <f t="shared" si="11"/>
        <v>0</v>
      </c>
      <c r="I45" s="530">
        <f>H45/4*Introduction!D22</f>
        <v>0</v>
      </c>
    </row>
    <row r="46" spans="2:23" s="437" customFormat="1" hidden="1">
      <c r="B46" s="526" t="s">
        <v>134</v>
      </c>
      <c r="C46" s="455" t="str">
        <f>IF('2. Implementation'!D36=0,"",'2. Implementation'!D36)</f>
        <v>No</v>
      </c>
      <c r="D46" s="447" t="str">
        <f>IF('2. Implementation'!E36=0,"",'2. Implementation'!E36)</f>
        <v>No</v>
      </c>
      <c r="E46" s="455" t="str">
        <f>IF('2. Implementation'!F36=0,"",'2. Implementation'!F36)</f>
        <v>No</v>
      </c>
      <c r="F46" s="503" t="str">
        <f>IF('2. Implementation'!G36=0,"",'2. Implementation'!G36)</f>
        <v/>
      </c>
      <c r="G46" s="495" t="str">
        <f>IF('2. Implementation'!H36=0,"",'2. Implementation'!H36)</f>
        <v>No</v>
      </c>
      <c r="H46" s="528">
        <f t="shared" si="11"/>
        <v>0</v>
      </c>
      <c r="I46" s="530">
        <f>H46/4*Introduction!D23</f>
        <v>0</v>
      </c>
    </row>
    <row r="47" spans="2:23" s="437" customFormat="1" ht="16" hidden="1" thickBot="1">
      <c r="B47" s="496" t="str">
        <f>'2. Implementation'!C37</f>
        <v>Project finance</v>
      </c>
      <c r="C47" s="497" t="str">
        <f>IF('2. Implementation'!D37=0,"",'2. Implementation'!D37)</f>
        <v>No</v>
      </c>
      <c r="D47" s="488" t="str">
        <f>IF('2. Implementation'!E37=0,"",'2. Implementation'!E37)</f>
        <v>No</v>
      </c>
      <c r="E47" s="497" t="str">
        <f>IF('2. Implementation'!F37=0,"",'2. Implementation'!F37)</f>
        <v>No</v>
      </c>
      <c r="F47" s="504" t="str">
        <f>IF('2. Implementation'!G37=0,"",'2. Implementation'!G37)</f>
        <v/>
      </c>
      <c r="G47" s="498" t="str">
        <f>IF('2. Implementation'!H37=0,"",'2. Implementation'!H37)</f>
        <v>No</v>
      </c>
      <c r="H47" s="528">
        <f t="shared" si="11"/>
        <v>0</v>
      </c>
      <c r="I47" s="530">
        <f>H47/4*Introduction!D23</f>
        <v>0</v>
      </c>
    </row>
    <row r="48" spans="2:23" s="437" customFormat="1" ht="16" hidden="1" thickBot="1">
      <c r="B48" s="499">
        <f>'2. Implementation'!C38</f>
        <v>0</v>
      </c>
      <c r="C48" s="500" t="str">
        <f>IF(COUNTIFS(C40:C47,"Yes ")=0,"0",COUNTIFS(C40:C47,"Yes "))</f>
        <v>0</v>
      </c>
      <c r="D48" s="500" t="str">
        <f t="shared" ref="D48:G48" si="12">IF(COUNTIFS(D40:D47,"Yes ")=0,"0",COUNTIFS(D40:D47,"Yes "))</f>
        <v>0</v>
      </c>
      <c r="E48" s="500" t="str">
        <f t="shared" si="12"/>
        <v>0</v>
      </c>
      <c r="F48" s="500" t="str">
        <f t="shared" si="12"/>
        <v>0</v>
      </c>
      <c r="G48" s="500" t="str">
        <f t="shared" si="12"/>
        <v>0</v>
      </c>
      <c r="H48" s="501">
        <f>SUM(H40:H47)</f>
        <v>0</v>
      </c>
      <c r="I48" s="531">
        <f>SUM(I40:I47)</f>
        <v>0</v>
      </c>
    </row>
    <row r="49" spans="2:7" s="437" customFormat="1" hidden="1">
      <c r="B49" s="491"/>
      <c r="C49" s="492">
        <f>IFERROR(C48/8,"")</f>
        <v>0</v>
      </c>
      <c r="D49" s="492">
        <f t="shared" ref="D49:G49" si="13">IFERROR(D48/8,"")</f>
        <v>0</v>
      </c>
      <c r="E49" s="492">
        <f>IFERROR(E48/7,"")</f>
        <v>0</v>
      </c>
      <c r="F49" s="492">
        <f>IFERROR(F48/1,"")</f>
        <v>0</v>
      </c>
      <c r="G49" s="492">
        <f t="shared" si="13"/>
        <v>0</v>
      </c>
    </row>
    <row r="50" spans="2:7" s="439" customFormat="1" ht="16" hidden="1" thickBot="1"/>
    <row r="51" spans="2:7" ht="16" hidden="1" thickBot="1">
      <c r="B51" s="418" t="str">
        <f t="shared" ref="B51:G51" si="14">B39</f>
        <v>Asset classes</v>
      </c>
      <c r="C51" s="419" t="str">
        <f t="shared" si="14"/>
        <v>Exclusion</v>
      </c>
      <c r="D51" s="419" t="str">
        <f t="shared" si="14"/>
        <v>ESG-integration</v>
      </c>
      <c r="E51" s="419" t="str">
        <f t="shared" si="14"/>
        <v>Engagement</v>
      </c>
      <c r="F51" s="419" t="str">
        <f t="shared" si="14"/>
        <v xml:space="preserve">Voting </v>
      </c>
      <c r="G51" s="420" t="str">
        <f t="shared" si="14"/>
        <v>Impact investing</v>
      </c>
    </row>
    <row r="52" spans="2:7" hidden="1">
      <c r="B52" s="379" t="str">
        <f t="shared" ref="B52:B57" si="15">B40</f>
        <v>Public listed equity</v>
      </c>
      <c r="C52" s="423" t="str">
        <f>IF(C40="Yes ",Introduction!$D17,"")</f>
        <v/>
      </c>
      <c r="D52" s="423" t="str">
        <f>IF(D40="Yes ",Introduction!$D17,"")</f>
        <v/>
      </c>
      <c r="E52" s="423" t="str">
        <f>IF(E40="Yes ",Introduction!$D17,"")</f>
        <v/>
      </c>
      <c r="F52" s="423" t="str">
        <f>IF(F40="Yes ",Introduction!$D17,"")</f>
        <v/>
      </c>
      <c r="G52" s="424" t="str">
        <f>IF(G40="Yes ",Introduction!$D17,"")</f>
        <v/>
      </c>
    </row>
    <row r="53" spans="2:7" hidden="1">
      <c r="B53" s="382" t="str">
        <f t="shared" si="15"/>
        <v>Corporate bonds</v>
      </c>
      <c r="C53" s="416" t="str">
        <f>IF(C41="Yes ",Introduction!$D18,"")</f>
        <v/>
      </c>
      <c r="D53" s="416" t="str">
        <f>IF(D41="Yes ",Introduction!$D18,"")</f>
        <v/>
      </c>
      <c r="E53" s="416" t="str">
        <f>IF(E41="Yes ",Introduction!$D18,"")</f>
        <v/>
      </c>
      <c r="F53" s="506" t="str">
        <f>IF(F41="Yes ",Introduction!$D18,"")</f>
        <v/>
      </c>
      <c r="G53" s="417" t="str">
        <f>IF(G41="Yes ",Introduction!$D18,"")</f>
        <v/>
      </c>
    </row>
    <row r="54" spans="2:7" hidden="1">
      <c r="B54" s="382" t="str">
        <f t="shared" si="15"/>
        <v>Government bonds</v>
      </c>
      <c r="C54" s="416" t="str">
        <f>IF(C42="Yes ",Introduction!$D19,"")</f>
        <v/>
      </c>
      <c r="D54" s="416" t="str">
        <f>IF(D42="Yes ",Introduction!$D19,"")</f>
        <v/>
      </c>
      <c r="E54" s="506" t="str">
        <f>IF(E42="Yes ",Introduction!$D19,"")</f>
        <v/>
      </c>
      <c r="F54" s="506" t="str">
        <f>IF(F42="Yes ",Introduction!$D19,"")</f>
        <v/>
      </c>
      <c r="G54" s="417" t="str">
        <f>IF(G42="Yes ",Introduction!$D19,"")</f>
        <v/>
      </c>
    </row>
    <row r="55" spans="2:7" hidden="1">
      <c r="B55" s="382" t="str">
        <f t="shared" si="15"/>
        <v>Real estate</v>
      </c>
      <c r="C55" s="416" t="str">
        <f>IF(C43="Yes ",Introduction!$D20,"")</f>
        <v/>
      </c>
      <c r="D55" s="416" t="str">
        <f>IF(D43="Yes ",Introduction!$D20,"")</f>
        <v/>
      </c>
      <c r="E55" s="416" t="str">
        <f>IF(E43="Yes ",Introduction!$D20,"")</f>
        <v/>
      </c>
      <c r="F55" s="506" t="str">
        <f>IF(F43="Yes ",Introduction!$D20,"")</f>
        <v/>
      </c>
      <c r="G55" s="417" t="str">
        <f>IF(G43="Yes ",Introduction!$D20,"")</f>
        <v/>
      </c>
    </row>
    <row r="56" spans="2:7" hidden="1">
      <c r="B56" s="382" t="str">
        <f t="shared" si="15"/>
        <v>Alternatives</v>
      </c>
      <c r="C56" s="416" t="str">
        <f>IF(C44="Yes ",Introduction!$D21,"")</f>
        <v/>
      </c>
      <c r="D56" s="416" t="str">
        <f>IF(D44="Yes ",Introduction!$D21,"")</f>
        <v/>
      </c>
      <c r="E56" s="416" t="str">
        <f>IF(E44="Yes ",Introduction!$D21,"")</f>
        <v/>
      </c>
      <c r="F56" s="506" t="str">
        <f>IF(F44="Yes ",Introduction!$D21,"")</f>
        <v/>
      </c>
      <c r="G56" s="417" t="str">
        <f>IF(G44="Yes ",Introduction!$D21,"")</f>
        <v/>
      </c>
    </row>
    <row r="57" spans="2:7" hidden="1">
      <c r="B57" s="382" t="str">
        <f t="shared" si="15"/>
        <v>Mortgages</v>
      </c>
      <c r="C57" s="416" t="str">
        <f>IF(C45="Yes ",Introduction!$D22,"")</f>
        <v/>
      </c>
      <c r="D57" s="416" t="str">
        <f>IF(D45="Yes ",Introduction!$D22,"")</f>
        <v/>
      </c>
      <c r="E57" s="416" t="str">
        <f>IF(E45="Yes ",Introduction!$D22,"")</f>
        <v/>
      </c>
      <c r="F57" s="506" t="str">
        <f>IF(F45="Yes ",Introduction!$D22,"")</f>
        <v/>
      </c>
      <c r="G57" s="417" t="str">
        <f>IF(G45="Yes ",Introduction!$D22,"")</f>
        <v/>
      </c>
    </row>
    <row r="58" spans="2:7" ht="16" hidden="1" thickBot="1">
      <c r="B58" s="384" t="str">
        <f t="shared" ref="B58" si="16">B47</f>
        <v>Project finance</v>
      </c>
      <c r="C58" s="425" t="str">
        <f>IF(C47="Yes ",Introduction!$D24,"")</f>
        <v/>
      </c>
      <c r="D58" s="425" t="str">
        <f>IF(D47="Yes ",Introduction!$D24,"")</f>
        <v/>
      </c>
      <c r="E58" s="425" t="str">
        <f>IF(E47="Yes ",Introduction!$D24,"")</f>
        <v/>
      </c>
      <c r="F58" s="507" t="str">
        <f>IF(F47="Yes ",Introduction!$D24,"")</f>
        <v/>
      </c>
      <c r="G58" s="426" t="str">
        <f>IF(G47="Yes ",Introduction!$D24,"")</f>
        <v/>
      </c>
    </row>
    <row r="59" spans="2:7" ht="16" hidden="1" thickBot="1">
      <c r="B59" s="421" t="s">
        <v>199</v>
      </c>
      <c r="C59" s="422" t="str">
        <f>IF(SUM(C52:C58)=0,"",SUM(C52:C58))</f>
        <v/>
      </c>
      <c r="D59" s="422">
        <f>IF(SUM(D52:D58)=0,0,SUM(D52:D58))</f>
        <v>0</v>
      </c>
      <c r="E59" s="422">
        <f t="shared" ref="E59:G59" si="17">IF(SUM(E52:E58)=0,0,SUM(E52:E58))</f>
        <v>0</v>
      </c>
      <c r="F59" s="422">
        <f t="shared" si="17"/>
        <v>0</v>
      </c>
      <c r="G59" s="422">
        <f t="shared" si="17"/>
        <v>0</v>
      </c>
    </row>
    <row r="60" spans="2:7" hidden="1">
      <c r="B60" t="s">
        <v>162</v>
      </c>
    </row>
    <row r="61" spans="2:7" hidden="1"/>
    <row r="62" spans="2:7" hidden="1">
      <c r="B62" s="350" t="s">
        <v>28</v>
      </c>
    </row>
    <row r="63" spans="2:7" hidden="1">
      <c r="B63" s="415" t="s">
        <v>76</v>
      </c>
    </row>
    <row r="64" spans="2:7" hidden="1">
      <c r="B64" s="350" t="s">
        <v>77</v>
      </c>
    </row>
    <row r="65" spans="2:2" hidden="1">
      <c r="B65" s="591"/>
    </row>
    <row r="66" spans="2:2" hidden="1">
      <c r="B66" s="350" t="s">
        <v>29</v>
      </c>
    </row>
    <row r="67" spans="2:2" hidden="1">
      <c r="B67" s="350" t="s">
        <v>34</v>
      </c>
    </row>
    <row r="68" spans="2:2" hidden="1">
      <c r="B68" s="350" t="s">
        <v>30</v>
      </c>
    </row>
    <row r="69" spans="2:2" hidden="1">
      <c r="B69" s="350" t="s">
        <v>35</v>
      </c>
    </row>
    <row r="70" spans="2:2" hidden="1">
      <c r="B70" s="350" t="s">
        <v>31</v>
      </c>
    </row>
    <row r="71" spans="2:2" hidden="1">
      <c r="B71" s="350" t="s">
        <v>36</v>
      </c>
    </row>
    <row r="72" spans="2:2" hidden="1">
      <c r="B72" s="350" t="s">
        <v>32</v>
      </c>
    </row>
    <row r="73" spans="2:2" hidden="1">
      <c r="B73" s="350" t="s">
        <v>37</v>
      </c>
    </row>
    <row r="74" spans="2:2" hidden="1">
      <c r="B74" s="350"/>
    </row>
    <row r="75" spans="2:2" hidden="1">
      <c r="B75" s="350" t="s">
        <v>78</v>
      </c>
    </row>
    <row r="76" spans="2:2" hidden="1">
      <c r="B76" s="350" t="s">
        <v>55</v>
      </c>
    </row>
    <row r="77" spans="2:2" hidden="1">
      <c r="B77" s="350"/>
    </row>
    <row r="78" spans="2:2" hidden="1">
      <c r="B78" s="350" t="s">
        <v>56</v>
      </c>
    </row>
    <row r="79" spans="2:2" hidden="1">
      <c r="B79" s="350" t="s">
        <v>57</v>
      </c>
    </row>
    <row r="80" spans="2:2" hidden="1">
      <c r="B80" s="350"/>
    </row>
    <row r="81" spans="2:2" hidden="1">
      <c r="B81" s="350" t="s">
        <v>43</v>
      </c>
    </row>
    <row r="82" spans="2:2" hidden="1">
      <c r="B82" s="350" t="s">
        <v>0</v>
      </c>
    </row>
    <row r="83" spans="2:2" hidden="1">
      <c r="B83" s="350"/>
    </row>
    <row r="84" spans="2:2" hidden="1">
      <c r="B84" s="350" t="s">
        <v>1</v>
      </c>
    </row>
    <row r="85" spans="2:2" hidden="1">
      <c r="B85" s="350" t="s">
        <v>2</v>
      </c>
    </row>
    <row r="86" spans="2:2" hidden="1">
      <c r="B86" s="350"/>
    </row>
    <row r="87" spans="2:2" hidden="1">
      <c r="B87" s="350" t="s">
        <v>5</v>
      </c>
    </row>
    <row r="88" spans="2:2" hidden="1">
      <c r="B88" s="350" t="s">
        <v>6</v>
      </c>
    </row>
    <row r="89" spans="2:2" hidden="1">
      <c r="B89" s="350"/>
    </row>
    <row r="90" spans="2:2" hidden="1">
      <c r="B90" s="350"/>
    </row>
    <row r="91" spans="2:2" hidden="1">
      <c r="B91" s="350" t="s">
        <v>79</v>
      </c>
    </row>
    <row r="92" spans="2:2" hidden="1">
      <c r="B92" s="350" t="s">
        <v>80</v>
      </c>
    </row>
    <row r="93" spans="2:2" hidden="1">
      <c r="B93" s="350" t="s">
        <v>41</v>
      </c>
    </row>
    <row r="94" spans="2:2" hidden="1">
      <c r="B94" s="350" t="s">
        <v>81</v>
      </c>
    </row>
    <row r="424" spans="1:12" ht="16" thickBot="1"/>
    <row r="425" spans="1:12" s="314" customFormat="1" ht="17" thickBot="1">
      <c r="A425"/>
      <c r="B425" s="89"/>
      <c r="C425" s="87"/>
      <c r="D425" s="87"/>
      <c r="E425" s="87"/>
      <c r="F425" s="87"/>
      <c r="G425" s="369"/>
      <c r="H425" s="369"/>
      <c r="I425" s="315" t="s">
        <v>251</v>
      </c>
      <c r="J425" s="318"/>
      <c r="K425" s="318"/>
      <c r="L425" s="318"/>
    </row>
    <row r="426" spans="1:12" s="331" customFormat="1" ht="20" thickBot="1">
      <c r="A426" s="332"/>
      <c r="B426" s="330" t="s">
        <v>269</v>
      </c>
      <c r="C426" s="249" t="s">
        <v>274</v>
      </c>
      <c r="D426" s="247"/>
      <c r="E426" s="247"/>
      <c r="F426" s="247"/>
      <c r="G426" s="247"/>
      <c r="H426" s="245"/>
      <c r="I426" s="225"/>
      <c r="J426" s="318"/>
      <c r="K426" s="346"/>
      <c r="L426" s="318"/>
    </row>
    <row r="427" spans="1:12" s="318" customFormat="1" ht="55" customHeight="1" thickBot="1">
      <c r="A427" s="319"/>
      <c r="B427" s="320"/>
      <c r="C427" s="243" t="s">
        <v>58</v>
      </c>
      <c r="D427" s="241"/>
      <c r="E427" s="241"/>
      <c r="F427" s="241"/>
      <c r="G427" s="241"/>
      <c r="H427" s="239"/>
      <c r="I427" s="195"/>
      <c r="K427" s="323" t="s">
        <v>241</v>
      </c>
      <c r="L427" s="318" t="s">
        <v>252</v>
      </c>
    </row>
    <row r="428" spans="1:12" s="318" customFormat="1" ht="17" thickBot="1">
      <c r="A428" s="319"/>
      <c r="B428" s="321" t="s">
        <v>255</v>
      </c>
      <c r="C428" s="237"/>
      <c r="D428" s="235"/>
      <c r="E428" s="235"/>
      <c r="F428" s="235"/>
      <c r="G428" s="235"/>
      <c r="H428" s="233"/>
      <c r="I428" s="317" t="str">
        <f>IFERROR(VLOOKUP(C428, $K$426:$L$542, 2, FALSE),"X")</f>
        <v>X</v>
      </c>
      <c r="K428" s="323" t="s">
        <v>242</v>
      </c>
      <c r="L428" s="318">
        <v>0</v>
      </c>
    </row>
    <row r="429" spans="1:12" s="318" customFormat="1" ht="16">
      <c r="A429" s="319"/>
      <c r="B429" s="83"/>
      <c r="C429" s="112" t="s">
        <v>256</v>
      </c>
      <c r="D429" s="110"/>
      <c r="E429" s="110"/>
      <c r="F429" s="110"/>
      <c r="G429" s="110"/>
      <c r="H429" s="108"/>
      <c r="I429" s="223"/>
      <c r="K429" s="323" t="s">
        <v>243</v>
      </c>
      <c r="L429" s="318">
        <v>1</v>
      </c>
    </row>
    <row r="430" spans="1:12" s="318" customFormat="1" ht="16">
      <c r="A430" s="319"/>
      <c r="B430" s="83"/>
      <c r="C430" s="148"/>
      <c r="D430" s="146"/>
      <c r="E430" s="146"/>
      <c r="F430" s="146"/>
      <c r="G430" s="146"/>
      <c r="H430" s="144"/>
      <c r="I430" s="223"/>
      <c r="K430" s="338" t="s">
        <v>244</v>
      </c>
      <c r="L430" s="318">
        <v>2</v>
      </c>
    </row>
    <row r="431" spans="1:12" s="318" customFormat="1" ht="16">
      <c r="A431" s="319"/>
      <c r="B431" s="83"/>
      <c r="C431" s="142"/>
      <c r="D431" s="211"/>
      <c r="E431" s="211"/>
      <c r="F431" s="211"/>
      <c r="G431" s="211"/>
      <c r="H431" s="140"/>
      <c r="I431" s="223"/>
      <c r="K431" s="323"/>
    </row>
    <row r="432" spans="1:12" s="318" customFormat="1" ht="16">
      <c r="A432" s="319"/>
      <c r="B432" s="83"/>
      <c r="C432" s="142"/>
      <c r="D432" s="211"/>
      <c r="E432" s="211"/>
      <c r="F432" s="211"/>
      <c r="G432" s="211"/>
      <c r="H432" s="140"/>
      <c r="I432" s="223"/>
      <c r="K432" s="323"/>
    </row>
    <row r="433" spans="1:12" s="318" customFormat="1" ht="16">
      <c r="A433" s="319"/>
      <c r="B433" s="83"/>
      <c r="C433" s="142"/>
      <c r="D433" s="211"/>
      <c r="E433" s="211"/>
      <c r="F433" s="211"/>
      <c r="G433" s="211"/>
      <c r="H433" s="140"/>
      <c r="I433" s="223"/>
      <c r="K433" s="323"/>
    </row>
    <row r="434" spans="1:12" s="318" customFormat="1" ht="16">
      <c r="A434" s="319"/>
      <c r="B434" s="83"/>
      <c r="C434" s="142"/>
      <c r="D434" s="211"/>
      <c r="E434" s="211"/>
      <c r="F434" s="211"/>
      <c r="G434" s="211"/>
      <c r="H434" s="140"/>
      <c r="I434" s="223"/>
      <c r="K434" s="323"/>
    </row>
    <row r="435" spans="1:12" s="318" customFormat="1" ht="16">
      <c r="A435" s="319"/>
      <c r="B435" s="83"/>
      <c r="C435" s="138"/>
      <c r="D435" s="136"/>
      <c r="E435" s="136"/>
      <c r="F435" s="136"/>
      <c r="G435" s="136"/>
      <c r="H435" s="134"/>
      <c r="I435" s="223"/>
    </row>
    <row r="436" spans="1:12" s="318" customFormat="1" ht="16">
      <c r="A436" s="319"/>
      <c r="B436" s="83"/>
      <c r="C436" s="106" t="s">
        <v>258</v>
      </c>
      <c r="D436" s="104"/>
      <c r="E436" s="104"/>
      <c r="F436" s="104"/>
      <c r="G436" s="104"/>
      <c r="H436" s="102"/>
      <c r="I436" s="223"/>
    </row>
    <row r="437" spans="1:12" s="318" customFormat="1" ht="18" customHeight="1" thickBot="1">
      <c r="A437" s="319"/>
      <c r="B437" s="81"/>
      <c r="C437" s="128"/>
      <c r="D437" s="126"/>
      <c r="E437" s="126"/>
      <c r="F437" s="126"/>
      <c r="G437" s="126"/>
      <c r="H437" s="124"/>
      <c r="I437" s="195"/>
      <c r="K437" s="323"/>
    </row>
    <row r="438" spans="1:12" s="318" customFormat="1" ht="17" thickBot="1">
      <c r="A438" s="319"/>
      <c r="B438" s="71"/>
      <c r="C438" s="70"/>
      <c r="D438" s="70"/>
      <c r="E438" s="70"/>
      <c r="F438" s="70"/>
      <c r="G438" s="70"/>
      <c r="H438" s="70"/>
      <c r="I438" s="69"/>
    </row>
    <row r="439" spans="1:12" s="318" customFormat="1" ht="20" thickBot="1">
      <c r="A439" s="319"/>
      <c r="B439" s="330" t="s">
        <v>270</v>
      </c>
      <c r="C439" s="41" t="s">
        <v>271</v>
      </c>
      <c r="D439" s="40"/>
      <c r="E439" s="40"/>
      <c r="F439" s="40"/>
      <c r="G439" s="40"/>
      <c r="H439" s="39"/>
      <c r="I439" s="132"/>
    </row>
    <row r="440" spans="1:12" s="318" customFormat="1" ht="36" customHeight="1" thickBot="1">
      <c r="A440" s="319"/>
      <c r="B440" s="320"/>
      <c r="C440" s="243" t="s">
        <v>169</v>
      </c>
      <c r="D440" s="241"/>
      <c r="E440" s="241"/>
      <c r="F440" s="241"/>
      <c r="G440" s="241"/>
      <c r="H440" s="239"/>
      <c r="I440" s="130"/>
    </row>
    <row r="441" spans="1:12" s="318" customFormat="1" ht="17" customHeight="1" thickBot="1">
      <c r="A441" s="319"/>
      <c r="B441" s="321" t="s">
        <v>255</v>
      </c>
      <c r="C441" s="94"/>
      <c r="D441" s="92"/>
      <c r="E441" s="92"/>
      <c r="F441" s="92"/>
      <c r="G441" s="92"/>
      <c r="H441" s="90"/>
      <c r="I441" s="317" t="str">
        <f>IFERROR(VLOOKUP(C441, $K$426:$L$542, 2, FALSE),"X")</f>
        <v>X</v>
      </c>
      <c r="K441" s="323" t="s">
        <v>241</v>
      </c>
      <c r="L441" s="318" t="s">
        <v>252</v>
      </c>
    </row>
    <row r="442" spans="1:12" s="318" customFormat="1" ht="16">
      <c r="A442" s="319"/>
      <c r="B442" s="83"/>
      <c r="C442" s="118" t="s">
        <v>256</v>
      </c>
      <c r="D442" s="116"/>
      <c r="E442" s="116"/>
      <c r="F442" s="116"/>
      <c r="G442" s="116"/>
      <c r="H442" s="114"/>
      <c r="I442" s="225"/>
      <c r="K442" s="323" t="s">
        <v>272</v>
      </c>
      <c r="L442" s="318">
        <v>0</v>
      </c>
    </row>
    <row r="443" spans="1:12" s="318" customFormat="1" ht="16">
      <c r="A443" s="319"/>
      <c r="B443" s="83"/>
      <c r="C443" s="148"/>
      <c r="D443" s="146"/>
      <c r="E443" s="146"/>
      <c r="F443" s="146"/>
      <c r="G443" s="146"/>
      <c r="H443" s="144"/>
      <c r="I443" s="223"/>
      <c r="K443" s="323" t="s">
        <v>273</v>
      </c>
      <c r="L443" s="318">
        <v>1</v>
      </c>
    </row>
    <row r="444" spans="1:12" s="318" customFormat="1" ht="16">
      <c r="A444" s="319"/>
      <c r="B444" s="83"/>
      <c r="C444" s="142"/>
      <c r="D444" s="211"/>
      <c r="E444" s="211"/>
      <c r="F444" s="211"/>
      <c r="G444" s="211"/>
      <c r="H444" s="140"/>
      <c r="I444" s="223"/>
      <c r="K444" s="323" t="s">
        <v>178</v>
      </c>
      <c r="L444" s="318">
        <v>2</v>
      </c>
    </row>
    <row r="445" spans="1:12" s="318" customFormat="1" ht="16">
      <c r="A445" s="319"/>
      <c r="B445" s="83"/>
      <c r="C445" s="142"/>
      <c r="D445" s="211"/>
      <c r="E445" s="211"/>
      <c r="F445" s="211"/>
      <c r="G445" s="211"/>
      <c r="H445" s="140"/>
      <c r="I445" s="223"/>
      <c r="K445" s="319"/>
    </row>
    <row r="446" spans="1:12" s="318" customFormat="1" ht="16">
      <c r="A446" s="319"/>
      <c r="B446" s="83"/>
      <c r="C446" s="142"/>
      <c r="D446" s="211"/>
      <c r="E446" s="211"/>
      <c r="F446" s="211"/>
      <c r="G446" s="211"/>
      <c r="H446" s="140"/>
      <c r="I446" s="223"/>
    </row>
    <row r="447" spans="1:12" s="318" customFormat="1" ht="16">
      <c r="A447" s="319"/>
      <c r="B447" s="83"/>
      <c r="C447" s="142"/>
      <c r="D447" s="211"/>
      <c r="E447" s="211"/>
      <c r="F447" s="211"/>
      <c r="G447" s="211"/>
      <c r="H447" s="140"/>
      <c r="I447" s="223"/>
    </row>
    <row r="448" spans="1:12" s="318" customFormat="1" ht="16">
      <c r="A448" s="319"/>
      <c r="B448" s="83"/>
      <c r="C448" s="138"/>
      <c r="D448" s="136"/>
      <c r="E448" s="136"/>
      <c r="F448" s="136"/>
      <c r="G448" s="136"/>
      <c r="H448" s="134"/>
      <c r="I448" s="223"/>
    </row>
    <row r="449" spans="1:12" s="318" customFormat="1" ht="16">
      <c r="A449" s="319"/>
      <c r="B449" s="83"/>
      <c r="C449" s="100" t="s">
        <v>258</v>
      </c>
      <c r="D449" s="98"/>
      <c r="E449" s="98"/>
      <c r="F449" s="98"/>
      <c r="G449" s="98"/>
      <c r="H449" s="96"/>
      <c r="I449" s="223"/>
    </row>
    <row r="450" spans="1:12" s="318" customFormat="1" ht="17" thickBot="1">
      <c r="A450" s="319"/>
      <c r="B450" s="81"/>
      <c r="C450" s="128"/>
      <c r="D450" s="126"/>
      <c r="E450" s="126"/>
      <c r="F450" s="126"/>
      <c r="G450" s="126"/>
      <c r="H450" s="124"/>
      <c r="I450" s="195"/>
    </row>
    <row r="451" spans="1:12" s="318" customFormat="1" ht="17" thickBot="1">
      <c r="A451" s="319"/>
      <c r="B451" s="71"/>
      <c r="C451" s="70"/>
      <c r="D451" s="70"/>
      <c r="E451" s="70"/>
      <c r="F451" s="70"/>
      <c r="G451" s="70"/>
      <c r="H451" s="70"/>
      <c r="I451" s="69"/>
    </row>
    <row r="452" spans="1:12" s="331" customFormat="1" ht="20" thickBot="1">
      <c r="A452" s="332"/>
      <c r="B452" s="330" t="s">
        <v>267</v>
      </c>
      <c r="C452" s="41" t="s">
        <v>262</v>
      </c>
      <c r="D452" s="40"/>
      <c r="E452" s="40"/>
      <c r="F452" s="40"/>
      <c r="G452" s="40"/>
      <c r="H452" s="39"/>
      <c r="I452" s="132"/>
      <c r="J452" s="318"/>
      <c r="K452" s="318"/>
      <c r="L452" s="318"/>
    </row>
    <row r="453" spans="1:12" s="318" customFormat="1" ht="38" customHeight="1" thickBot="1">
      <c r="A453" s="319"/>
      <c r="B453" s="320"/>
      <c r="C453" s="243" t="s">
        <v>167</v>
      </c>
      <c r="D453" s="241"/>
      <c r="E453" s="241"/>
      <c r="F453" s="241"/>
      <c r="G453" s="241"/>
      <c r="H453" s="239"/>
      <c r="I453" s="130"/>
      <c r="K453" s="343"/>
    </row>
    <row r="454" spans="1:12" s="318" customFormat="1" ht="17" thickBot="1">
      <c r="A454" s="319"/>
      <c r="B454" s="321" t="s">
        <v>255</v>
      </c>
      <c r="C454" s="94"/>
      <c r="D454" s="92"/>
      <c r="E454" s="92"/>
      <c r="F454" s="92"/>
      <c r="G454" s="92"/>
      <c r="H454" s="90"/>
      <c r="I454" s="317" t="str">
        <f>IFERROR(VLOOKUP(C454, $K$426:$L$542, 2, FALSE),"X")</f>
        <v>X</v>
      </c>
      <c r="J454" s="346"/>
      <c r="K454" s="323"/>
    </row>
    <row r="455" spans="1:12" s="318" customFormat="1" ht="16">
      <c r="A455" s="319"/>
      <c r="B455" s="83"/>
      <c r="C455" s="118" t="s">
        <v>256</v>
      </c>
      <c r="D455" s="116"/>
      <c r="E455" s="116"/>
      <c r="F455" s="116"/>
      <c r="G455" s="116"/>
      <c r="H455" s="114"/>
      <c r="I455" s="225"/>
      <c r="K455" s="323"/>
    </row>
    <row r="456" spans="1:12" s="318" customFormat="1" ht="16">
      <c r="A456" s="319"/>
      <c r="B456" s="83"/>
      <c r="C456" s="148"/>
      <c r="D456" s="146"/>
      <c r="E456" s="146"/>
      <c r="F456" s="146"/>
      <c r="G456" s="146"/>
      <c r="H456" s="144"/>
      <c r="I456" s="223"/>
      <c r="K456" s="323" t="s">
        <v>241</v>
      </c>
      <c r="L456" s="318" t="s">
        <v>252</v>
      </c>
    </row>
    <row r="457" spans="1:12" s="318" customFormat="1" ht="16">
      <c r="A457" s="319"/>
      <c r="B457" s="83"/>
      <c r="C457" s="142"/>
      <c r="D457" s="211"/>
      <c r="E457" s="211"/>
      <c r="F457" s="211"/>
      <c r="G457" s="211"/>
      <c r="H457" s="140"/>
      <c r="I457" s="223"/>
      <c r="K457" s="323" t="s">
        <v>226</v>
      </c>
      <c r="L457" s="318">
        <v>0</v>
      </c>
    </row>
    <row r="458" spans="1:12" s="318" customFormat="1" ht="16">
      <c r="A458" s="319"/>
      <c r="B458" s="83"/>
      <c r="C458" s="142"/>
      <c r="D458" s="211"/>
      <c r="E458" s="211"/>
      <c r="F458" s="211"/>
      <c r="G458" s="211"/>
      <c r="H458" s="140"/>
      <c r="I458" s="223"/>
      <c r="K458" s="323" t="s">
        <v>227</v>
      </c>
      <c r="L458" s="318">
        <v>1</v>
      </c>
    </row>
    <row r="459" spans="1:12" s="318" customFormat="1" ht="16">
      <c r="A459" s="319"/>
      <c r="B459" s="83"/>
      <c r="C459" s="142"/>
      <c r="D459" s="211"/>
      <c r="E459" s="211"/>
      <c r="F459" s="211"/>
      <c r="G459" s="211"/>
      <c r="H459" s="140"/>
      <c r="I459" s="223"/>
      <c r="K459" s="323" t="s">
        <v>228</v>
      </c>
      <c r="L459" s="318">
        <v>2</v>
      </c>
    </row>
    <row r="460" spans="1:12" s="318" customFormat="1" ht="16">
      <c r="A460" s="319"/>
      <c r="B460" s="83"/>
      <c r="C460" s="142"/>
      <c r="D460" s="211"/>
      <c r="E460" s="211"/>
      <c r="F460" s="211"/>
      <c r="G460" s="211"/>
      <c r="H460" s="140"/>
      <c r="I460" s="223"/>
      <c r="K460" s="319"/>
    </row>
    <row r="461" spans="1:12" s="318" customFormat="1" ht="16">
      <c r="A461" s="319"/>
      <c r="B461" s="83"/>
      <c r="C461" s="138"/>
      <c r="D461" s="136"/>
      <c r="E461" s="136"/>
      <c r="F461" s="136"/>
      <c r="G461" s="136"/>
      <c r="H461" s="134"/>
      <c r="I461" s="223"/>
      <c r="K461" s="334"/>
    </row>
    <row r="462" spans="1:12" s="318" customFormat="1" ht="16">
      <c r="A462" s="319"/>
      <c r="B462" s="83"/>
      <c r="C462" s="100" t="s">
        <v>258</v>
      </c>
      <c r="D462" s="98"/>
      <c r="E462" s="98"/>
      <c r="F462" s="98"/>
      <c r="G462" s="98"/>
      <c r="H462" s="96"/>
      <c r="I462" s="223"/>
      <c r="K462" s="343"/>
    </row>
    <row r="463" spans="1:12" s="318" customFormat="1" ht="18" customHeight="1" thickBot="1">
      <c r="A463" s="319"/>
      <c r="B463" s="81"/>
      <c r="C463" s="128"/>
      <c r="D463" s="126"/>
      <c r="E463" s="126"/>
      <c r="F463" s="126"/>
      <c r="G463" s="126"/>
      <c r="H463" s="124"/>
      <c r="I463" s="195"/>
    </row>
    <row r="464" spans="1:12" s="318" customFormat="1" ht="17" thickBot="1">
      <c r="A464" s="319"/>
      <c r="B464" s="71"/>
      <c r="C464" s="70"/>
      <c r="D464" s="70"/>
      <c r="E464" s="70"/>
      <c r="F464" s="70"/>
      <c r="G464" s="70"/>
      <c r="H464" s="70"/>
      <c r="I464" s="69"/>
    </row>
    <row r="465" spans="1:12" s="318" customFormat="1" ht="20" thickBot="1">
      <c r="A465" s="319"/>
      <c r="B465" s="330" t="s">
        <v>268</v>
      </c>
      <c r="C465" s="41" t="s">
        <v>263</v>
      </c>
      <c r="D465" s="40"/>
      <c r="E465" s="40"/>
      <c r="F465" s="40"/>
      <c r="G465" s="40"/>
      <c r="H465" s="39"/>
      <c r="I465" s="132"/>
    </row>
    <row r="466" spans="1:12" s="318" customFormat="1" ht="36" customHeight="1" thickBot="1">
      <c r="A466" s="319"/>
      <c r="B466" s="320"/>
      <c r="C466" s="243" t="s">
        <v>168</v>
      </c>
      <c r="D466" s="241"/>
      <c r="E466" s="241"/>
      <c r="F466" s="241"/>
      <c r="G466" s="241"/>
      <c r="H466" s="239"/>
      <c r="I466" s="130"/>
    </row>
    <row r="467" spans="1:12" s="318" customFormat="1" ht="17" customHeight="1" thickBot="1">
      <c r="A467" s="319"/>
      <c r="B467" s="321" t="s">
        <v>255</v>
      </c>
      <c r="C467" s="94"/>
      <c r="D467" s="92"/>
      <c r="E467" s="92"/>
      <c r="F467" s="92"/>
      <c r="G467" s="92"/>
      <c r="H467" s="90"/>
      <c r="I467" s="317" t="str">
        <f>IFERROR(VLOOKUP(C467, $K$426:$L$542, 2, FALSE),"X")</f>
        <v>X</v>
      </c>
      <c r="K467" s="323" t="s">
        <v>114</v>
      </c>
      <c r="L467" s="318" t="s">
        <v>252</v>
      </c>
    </row>
    <row r="468" spans="1:12" s="318" customFormat="1" ht="16">
      <c r="A468" s="319"/>
      <c r="B468" s="83"/>
      <c r="C468" s="118" t="s">
        <v>256</v>
      </c>
      <c r="D468" s="116"/>
      <c r="E468" s="116"/>
      <c r="F468" s="116"/>
      <c r="G468" s="116"/>
      <c r="H468" s="114"/>
      <c r="I468" s="225"/>
      <c r="K468" s="323" t="s">
        <v>264</v>
      </c>
      <c r="L468" s="318">
        <v>0</v>
      </c>
    </row>
    <row r="469" spans="1:12" s="318" customFormat="1" ht="16">
      <c r="A469" s="319"/>
      <c r="B469" s="83"/>
      <c r="C469" s="148"/>
      <c r="D469" s="146"/>
      <c r="E469" s="146"/>
      <c r="F469" s="146"/>
      <c r="G469" s="146"/>
      <c r="H469" s="144"/>
      <c r="I469" s="223"/>
      <c r="K469" s="323" t="s">
        <v>265</v>
      </c>
      <c r="L469" s="318">
        <v>1</v>
      </c>
    </row>
    <row r="470" spans="1:12" s="318" customFormat="1" ht="16">
      <c r="A470" s="319"/>
      <c r="B470" s="83"/>
      <c r="C470" s="142"/>
      <c r="D470" s="211"/>
      <c r="E470" s="211"/>
      <c r="F470" s="211"/>
      <c r="G470" s="211"/>
      <c r="H470" s="140"/>
      <c r="I470" s="223"/>
      <c r="K470" s="323" t="s">
        <v>266</v>
      </c>
      <c r="L470" s="318">
        <v>2</v>
      </c>
    </row>
    <row r="471" spans="1:12" s="318" customFormat="1" ht="16">
      <c r="A471" s="319"/>
      <c r="B471" s="83"/>
      <c r="C471" s="142"/>
      <c r="D471" s="211"/>
      <c r="E471" s="211"/>
      <c r="F471" s="211"/>
      <c r="G471" s="211"/>
      <c r="H471" s="140"/>
      <c r="I471" s="223"/>
      <c r="K471" s="319"/>
    </row>
    <row r="472" spans="1:12" s="318" customFormat="1" ht="16">
      <c r="A472" s="319"/>
      <c r="B472" s="83"/>
      <c r="C472" s="142"/>
      <c r="D472" s="211"/>
      <c r="E472" s="211"/>
      <c r="F472" s="211"/>
      <c r="G472" s="211"/>
      <c r="H472" s="140"/>
      <c r="I472" s="223"/>
    </row>
    <row r="473" spans="1:12" s="318" customFormat="1" ht="16">
      <c r="A473" s="319"/>
      <c r="B473" s="83"/>
      <c r="C473" s="142"/>
      <c r="D473" s="211"/>
      <c r="E473" s="211"/>
      <c r="F473" s="211"/>
      <c r="G473" s="211"/>
      <c r="H473" s="140"/>
      <c r="I473" s="223"/>
    </row>
    <row r="474" spans="1:12" s="318" customFormat="1" ht="16">
      <c r="A474" s="319"/>
      <c r="B474" s="83"/>
      <c r="C474" s="138"/>
      <c r="D474" s="136"/>
      <c r="E474" s="136"/>
      <c r="F474" s="136"/>
      <c r="G474" s="136"/>
      <c r="H474" s="134"/>
      <c r="I474" s="223"/>
    </row>
    <row r="475" spans="1:12" s="318" customFormat="1" ht="16">
      <c r="A475" s="319"/>
      <c r="B475" s="83"/>
      <c r="C475" s="100" t="s">
        <v>258</v>
      </c>
      <c r="D475" s="98"/>
      <c r="E475" s="98"/>
      <c r="F475" s="98"/>
      <c r="G475" s="98"/>
      <c r="H475" s="96"/>
      <c r="I475" s="223"/>
    </row>
    <row r="476" spans="1:12" s="318" customFormat="1" ht="17" thickBot="1">
      <c r="A476" s="319"/>
      <c r="B476" s="81"/>
      <c r="C476" s="128"/>
      <c r="D476" s="126"/>
      <c r="E476" s="126"/>
      <c r="F476" s="126"/>
      <c r="G476" s="126"/>
      <c r="H476" s="124"/>
      <c r="I476" s="195"/>
    </row>
    <row r="477" spans="1:12" s="318" customFormat="1" ht="17" thickBot="1">
      <c r="A477" s="319"/>
      <c r="B477" s="71"/>
      <c r="C477" s="70"/>
      <c r="D477" s="70"/>
      <c r="E477" s="70"/>
      <c r="F477" s="70"/>
      <c r="G477" s="70"/>
      <c r="H477" s="70"/>
      <c r="I477" s="69"/>
    </row>
    <row r="478" spans="1:12" s="331" customFormat="1" ht="20" thickBot="1">
      <c r="A478" s="332"/>
      <c r="B478" s="330" t="s">
        <v>179</v>
      </c>
      <c r="C478" s="41" t="s">
        <v>182</v>
      </c>
      <c r="D478" s="40"/>
      <c r="E478" s="40"/>
      <c r="F478" s="40"/>
      <c r="G478" s="40"/>
      <c r="H478" s="39"/>
      <c r="I478" s="132"/>
      <c r="J478" s="318"/>
      <c r="K478" s="318"/>
      <c r="L478" s="318"/>
    </row>
    <row r="479" spans="1:12" s="318" customFormat="1" ht="36" customHeight="1" thickBot="1">
      <c r="A479" s="319"/>
      <c r="B479" s="320"/>
      <c r="C479" s="243" t="s">
        <v>170</v>
      </c>
      <c r="D479" s="241"/>
      <c r="E479" s="241"/>
      <c r="F479" s="241"/>
      <c r="G479" s="241"/>
      <c r="H479" s="239"/>
      <c r="I479" s="130"/>
      <c r="K479" s="323"/>
    </row>
    <row r="480" spans="1:12" s="318" customFormat="1" ht="17" thickBot="1">
      <c r="A480" s="319"/>
      <c r="B480" s="321" t="s">
        <v>255</v>
      </c>
      <c r="C480" s="94"/>
      <c r="D480" s="92"/>
      <c r="E480" s="92"/>
      <c r="F480" s="92"/>
      <c r="G480" s="92"/>
      <c r="H480" s="90"/>
      <c r="I480" s="370" t="str">
        <f>IFERROR(VLOOKUP(C480, $K$426:$L$542, 2, FALSE),"X")</f>
        <v>X</v>
      </c>
      <c r="J480" s="346"/>
      <c r="K480" s="323" t="s">
        <v>245</v>
      </c>
      <c r="L480" s="318" t="s">
        <v>252</v>
      </c>
    </row>
    <row r="481" spans="1:12" s="318" customFormat="1" ht="16">
      <c r="A481" s="319"/>
      <c r="B481" s="83"/>
      <c r="C481" s="118" t="s">
        <v>256</v>
      </c>
      <c r="D481" s="116"/>
      <c r="E481" s="116"/>
      <c r="F481" s="116"/>
      <c r="G481" s="116"/>
      <c r="H481" s="114"/>
      <c r="I481" s="225"/>
      <c r="K481" s="323" t="s">
        <v>235</v>
      </c>
      <c r="L481" s="318">
        <v>0</v>
      </c>
    </row>
    <row r="482" spans="1:12" s="318" customFormat="1" ht="16">
      <c r="A482" s="319"/>
      <c r="B482" s="83"/>
      <c r="C482" s="148"/>
      <c r="D482" s="146"/>
      <c r="E482" s="146"/>
      <c r="F482" s="146"/>
      <c r="G482" s="146"/>
      <c r="H482" s="144"/>
      <c r="I482" s="223"/>
      <c r="K482" s="318" t="s">
        <v>238</v>
      </c>
      <c r="L482" s="318">
        <v>1</v>
      </c>
    </row>
    <row r="483" spans="1:12" s="318" customFormat="1" ht="16">
      <c r="A483" s="319"/>
      <c r="B483" s="83"/>
      <c r="C483" s="142"/>
      <c r="D483" s="211"/>
      <c r="E483" s="211"/>
      <c r="F483" s="211"/>
      <c r="G483" s="211"/>
      <c r="H483" s="140"/>
      <c r="I483" s="223"/>
      <c r="K483" s="323"/>
    </row>
    <row r="484" spans="1:12" s="318" customFormat="1" ht="16">
      <c r="A484" s="319"/>
      <c r="B484" s="83"/>
      <c r="C484" s="142"/>
      <c r="D484" s="211"/>
      <c r="E484" s="211"/>
      <c r="F484" s="211"/>
      <c r="G484" s="211"/>
      <c r="H484" s="140"/>
      <c r="I484" s="223"/>
      <c r="K484" s="343"/>
    </row>
    <row r="485" spans="1:12" s="318" customFormat="1" ht="16">
      <c r="A485" s="319"/>
      <c r="B485" s="83"/>
      <c r="C485" s="142"/>
      <c r="D485" s="211"/>
      <c r="E485" s="211"/>
      <c r="F485" s="211"/>
      <c r="G485" s="211"/>
      <c r="H485" s="140"/>
      <c r="I485" s="223"/>
      <c r="K485" s="323"/>
    </row>
    <row r="486" spans="1:12" s="318" customFormat="1" ht="16">
      <c r="A486" s="319"/>
      <c r="B486" s="83"/>
      <c r="C486" s="142"/>
      <c r="D486" s="211"/>
      <c r="E486" s="211"/>
      <c r="F486" s="211"/>
      <c r="G486" s="211"/>
      <c r="H486" s="140"/>
      <c r="I486" s="223"/>
      <c r="K486" s="323"/>
    </row>
    <row r="487" spans="1:12" s="318" customFormat="1" ht="16">
      <c r="A487" s="319"/>
      <c r="B487" s="83"/>
      <c r="C487" s="138"/>
      <c r="D487" s="136"/>
      <c r="E487" s="136"/>
      <c r="F487" s="136"/>
      <c r="G487" s="136"/>
      <c r="H487" s="134"/>
      <c r="I487" s="223"/>
      <c r="K487" s="334"/>
    </row>
    <row r="488" spans="1:12" s="318" customFormat="1" ht="16">
      <c r="A488" s="319"/>
      <c r="B488" s="83"/>
      <c r="C488" s="100" t="s">
        <v>258</v>
      </c>
      <c r="D488" s="98"/>
      <c r="E488" s="98"/>
      <c r="F488" s="98"/>
      <c r="G488" s="98"/>
      <c r="H488" s="96"/>
      <c r="I488" s="223"/>
    </row>
    <row r="489" spans="1:12" s="318" customFormat="1" ht="17" thickBot="1">
      <c r="A489" s="319"/>
      <c r="B489" s="81"/>
      <c r="C489" s="88"/>
      <c r="D489" s="86"/>
      <c r="E489" s="86"/>
      <c r="F489" s="86"/>
      <c r="G489" s="86"/>
      <c r="H489" s="84"/>
      <c r="I489" s="195"/>
    </row>
    <row r="490" spans="1:12" s="318" customFormat="1" ht="17" thickBot="1">
      <c r="A490" s="319"/>
      <c r="B490" s="327"/>
      <c r="C490" s="328"/>
      <c r="D490" s="328"/>
      <c r="E490" s="328"/>
      <c r="F490" s="328"/>
      <c r="G490" s="328"/>
      <c r="H490" s="328"/>
      <c r="I490" s="329"/>
    </row>
    <row r="491" spans="1:12" s="331" customFormat="1" ht="20" thickBot="1">
      <c r="A491" s="332"/>
      <c r="B491" s="330" t="s">
        <v>180</v>
      </c>
      <c r="C491" s="41" t="s">
        <v>181</v>
      </c>
      <c r="D491" s="40"/>
      <c r="E491" s="40"/>
      <c r="F491" s="40"/>
      <c r="G491" s="40"/>
      <c r="H491" s="39"/>
      <c r="I491" s="132"/>
      <c r="J491" s="318"/>
      <c r="K491" s="318"/>
      <c r="L491" s="318"/>
    </row>
    <row r="492" spans="1:12" s="318" customFormat="1" ht="21" customHeight="1" thickBot="1">
      <c r="A492" s="319"/>
      <c r="B492" s="320"/>
      <c r="C492" s="243" t="s">
        <v>231</v>
      </c>
      <c r="D492" s="241"/>
      <c r="E492" s="241"/>
      <c r="F492" s="241"/>
      <c r="G492" s="241"/>
      <c r="H492" s="239"/>
      <c r="I492" s="82"/>
      <c r="K492" s="323"/>
    </row>
    <row r="493" spans="1:12" s="318" customFormat="1" ht="17" thickBot="1">
      <c r="A493" s="319"/>
      <c r="B493" s="321" t="s">
        <v>255</v>
      </c>
      <c r="C493" s="94"/>
      <c r="D493" s="92"/>
      <c r="E493" s="92"/>
      <c r="F493" s="92"/>
      <c r="G493" s="92"/>
      <c r="H493" s="90"/>
      <c r="I493" s="370" t="str">
        <f>IFERROR(VLOOKUP(C493, $K$426:$L$542, 2, FALSE),"X")</f>
        <v>X</v>
      </c>
      <c r="K493" s="323" t="s">
        <v>245</v>
      </c>
      <c r="L493" s="318" t="s">
        <v>252</v>
      </c>
    </row>
    <row r="494" spans="1:12" s="318" customFormat="1" ht="16">
      <c r="A494" s="319"/>
      <c r="B494" s="83"/>
      <c r="C494" s="118" t="s">
        <v>256</v>
      </c>
      <c r="D494" s="116"/>
      <c r="E494" s="116"/>
      <c r="F494" s="116"/>
      <c r="G494" s="116"/>
      <c r="H494" s="114"/>
      <c r="I494" s="225"/>
      <c r="K494" s="347" t="s">
        <v>230</v>
      </c>
      <c r="L494" s="318">
        <v>0</v>
      </c>
    </row>
    <row r="495" spans="1:12" s="318" customFormat="1" ht="16">
      <c r="A495" s="319"/>
      <c r="B495" s="83"/>
      <c r="C495" s="148"/>
      <c r="D495" s="146"/>
      <c r="E495" s="146"/>
      <c r="F495" s="146"/>
      <c r="G495" s="146"/>
      <c r="H495" s="144"/>
      <c r="I495" s="223"/>
      <c r="K495" s="347" t="s">
        <v>229</v>
      </c>
      <c r="L495" s="318">
        <v>1</v>
      </c>
    </row>
    <row r="496" spans="1:12" s="318" customFormat="1" ht="16">
      <c r="A496" s="319"/>
      <c r="B496" s="83"/>
      <c r="C496" s="142"/>
      <c r="D496" s="211"/>
      <c r="E496" s="211"/>
      <c r="F496" s="211"/>
      <c r="G496" s="211"/>
      <c r="H496" s="140"/>
      <c r="I496" s="223"/>
      <c r="K496" s="347"/>
    </row>
    <row r="497" spans="1:12" s="318" customFormat="1" ht="16">
      <c r="A497" s="319"/>
      <c r="B497" s="83"/>
      <c r="C497" s="142"/>
      <c r="D497" s="211"/>
      <c r="E497" s="211"/>
      <c r="F497" s="211"/>
      <c r="G497" s="211"/>
      <c r="H497" s="140"/>
      <c r="I497" s="223"/>
      <c r="K497" s="343"/>
    </row>
    <row r="498" spans="1:12" s="318" customFormat="1" ht="16">
      <c r="A498" s="319"/>
      <c r="B498" s="83"/>
      <c r="C498" s="142"/>
      <c r="D498" s="211"/>
      <c r="E498" s="211"/>
      <c r="F498" s="211"/>
      <c r="G498" s="211"/>
      <c r="H498" s="140"/>
      <c r="I498" s="223"/>
      <c r="K498" s="377"/>
    </row>
    <row r="499" spans="1:12" s="318" customFormat="1" ht="16">
      <c r="A499" s="319"/>
      <c r="B499" s="83"/>
      <c r="C499" s="142"/>
      <c r="D499" s="211"/>
      <c r="E499" s="211"/>
      <c r="F499" s="211"/>
      <c r="G499" s="211"/>
      <c r="H499" s="140"/>
      <c r="I499" s="223"/>
      <c r="K499" s="323"/>
    </row>
    <row r="500" spans="1:12" s="318" customFormat="1" ht="16">
      <c r="A500" s="319"/>
      <c r="B500" s="83"/>
      <c r="C500" s="138"/>
      <c r="D500" s="136"/>
      <c r="E500" s="136"/>
      <c r="F500" s="136"/>
      <c r="G500" s="136"/>
      <c r="H500" s="134"/>
      <c r="I500" s="223"/>
      <c r="K500" s="334"/>
    </row>
    <row r="501" spans="1:12" s="318" customFormat="1" ht="16">
      <c r="A501" s="319"/>
      <c r="B501" s="83"/>
      <c r="C501" s="100" t="s">
        <v>258</v>
      </c>
      <c r="D501" s="98"/>
      <c r="E501" s="98"/>
      <c r="F501" s="98"/>
      <c r="G501" s="98"/>
      <c r="H501" s="96"/>
      <c r="I501" s="223"/>
    </row>
    <row r="502" spans="1:12" s="318" customFormat="1" ht="17" thickBot="1">
      <c r="A502" s="319"/>
      <c r="B502" s="81"/>
      <c r="C502" s="88"/>
      <c r="D502" s="86"/>
      <c r="E502" s="86"/>
      <c r="F502" s="86"/>
      <c r="G502" s="86"/>
      <c r="H502" s="84"/>
      <c r="I502" s="195"/>
    </row>
    <row r="503" spans="1:12" s="318" customFormat="1" ht="17" thickBot="1">
      <c r="A503" s="319"/>
      <c r="B503" s="327"/>
      <c r="C503" s="328"/>
      <c r="D503" s="328"/>
      <c r="E503" s="328"/>
      <c r="F503" s="328"/>
      <c r="G503" s="328"/>
      <c r="H503" s="328"/>
      <c r="I503" s="329"/>
    </row>
    <row r="504" spans="1:12" s="331" customFormat="1" ht="20" thickBot="1">
      <c r="A504" s="332"/>
      <c r="B504" s="330" t="s">
        <v>187</v>
      </c>
      <c r="C504" s="41" t="s">
        <v>186</v>
      </c>
      <c r="D504" s="40"/>
      <c r="E504" s="40"/>
      <c r="F504" s="40"/>
      <c r="G504" s="40"/>
      <c r="H504" s="39"/>
      <c r="I504" s="132"/>
      <c r="J504" s="318"/>
      <c r="K504" s="318"/>
      <c r="L504" s="318"/>
    </row>
    <row r="505" spans="1:12" s="318" customFormat="1" ht="36" customHeight="1" thickBot="1">
      <c r="A505" s="319"/>
      <c r="B505" s="320"/>
      <c r="C505" s="243" t="s">
        <v>171</v>
      </c>
      <c r="D505" s="241"/>
      <c r="E505" s="241"/>
      <c r="F505" s="241"/>
      <c r="G505" s="241"/>
      <c r="H505" s="239"/>
      <c r="I505" s="130"/>
      <c r="K505" s="323"/>
    </row>
    <row r="506" spans="1:12" s="318" customFormat="1" ht="17" thickBot="1">
      <c r="A506" s="319"/>
      <c r="B506" s="321" t="s">
        <v>255</v>
      </c>
      <c r="C506" s="94"/>
      <c r="D506" s="92"/>
      <c r="E506" s="92"/>
      <c r="F506" s="92"/>
      <c r="G506" s="92"/>
      <c r="H506" s="90"/>
      <c r="I506" s="370" t="str">
        <f>IFERROR(VLOOKUP(C506, $K$426:$L$542, 2, FALSE),"X")</f>
        <v>X</v>
      </c>
      <c r="K506" s="323"/>
    </row>
    <row r="507" spans="1:12" s="318" customFormat="1" ht="16">
      <c r="A507" s="319"/>
      <c r="B507" s="83"/>
      <c r="C507" s="118" t="s">
        <v>256</v>
      </c>
      <c r="D507" s="116"/>
      <c r="E507" s="116"/>
      <c r="F507" s="116"/>
      <c r="G507" s="116"/>
      <c r="H507" s="114"/>
      <c r="I507" s="225"/>
    </row>
    <row r="508" spans="1:12" s="318" customFormat="1" ht="16">
      <c r="A508" s="319"/>
      <c r="B508" s="83"/>
      <c r="C508" s="148"/>
      <c r="D508" s="146"/>
      <c r="E508" s="146"/>
      <c r="F508" s="146"/>
      <c r="G508" s="146"/>
      <c r="H508" s="144"/>
      <c r="I508" s="223"/>
      <c r="K508" s="323" t="s">
        <v>236</v>
      </c>
      <c r="L508" s="318" t="s">
        <v>252</v>
      </c>
    </row>
    <row r="509" spans="1:12" s="318" customFormat="1" ht="16">
      <c r="A509" s="319"/>
      <c r="B509" s="83"/>
      <c r="C509" s="142"/>
      <c r="D509" s="211"/>
      <c r="E509" s="211"/>
      <c r="F509" s="211"/>
      <c r="G509" s="211"/>
      <c r="H509" s="140"/>
      <c r="I509" s="223"/>
      <c r="K509" s="323" t="s">
        <v>237</v>
      </c>
      <c r="L509" s="318">
        <v>0</v>
      </c>
    </row>
    <row r="510" spans="1:12" s="318" customFormat="1" ht="16">
      <c r="A510" s="319"/>
      <c r="B510" s="83"/>
      <c r="C510" s="142"/>
      <c r="D510" s="211"/>
      <c r="E510" s="211"/>
      <c r="F510" s="211"/>
      <c r="G510" s="211"/>
      <c r="H510" s="140"/>
      <c r="I510" s="223"/>
      <c r="K510" s="323" t="s">
        <v>239</v>
      </c>
      <c r="L510" s="318">
        <v>1</v>
      </c>
    </row>
    <row r="511" spans="1:12" s="318" customFormat="1" ht="16">
      <c r="A511" s="319"/>
      <c r="B511" s="83"/>
      <c r="C511" s="142"/>
      <c r="D511" s="211"/>
      <c r="E511" s="211"/>
      <c r="F511" s="211"/>
      <c r="G511" s="211"/>
      <c r="H511" s="140"/>
      <c r="I511" s="223"/>
      <c r="K511" s="323"/>
    </row>
    <row r="512" spans="1:12" s="318" customFormat="1" ht="16">
      <c r="A512" s="319"/>
      <c r="B512" s="83"/>
      <c r="C512" s="142"/>
      <c r="D512" s="211"/>
      <c r="E512" s="211"/>
      <c r="F512" s="211"/>
      <c r="G512" s="211"/>
      <c r="H512" s="140"/>
      <c r="I512" s="223"/>
      <c r="K512" s="323"/>
    </row>
    <row r="513" spans="1:12" s="318" customFormat="1" ht="16">
      <c r="A513" s="319"/>
      <c r="B513" s="83"/>
      <c r="C513" s="138"/>
      <c r="D513" s="136"/>
      <c r="E513" s="136"/>
      <c r="F513" s="136"/>
      <c r="G513" s="136"/>
      <c r="H513" s="134"/>
      <c r="I513" s="223"/>
      <c r="K513" s="343"/>
    </row>
    <row r="514" spans="1:12" s="318" customFormat="1" ht="16">
      <c r="A514" s="319"/>
      <c r="B514" s="83"/>
      <c r="C514" s="100" t="s">
        <v>258</v>
      </c>
      <c r="D514" s="98"/>
      <c r="E514" s="98"/>
      <c r="F514" s="98"/>
      <c r="G514" s="98"/>
      <c r="H514" s="96"/>
      <c r="I514" s="223"/>
      <c r="K514" s="334"/>
    </row>
    <row r="515" spans="1:12" s="318" customFormat="1" ht="17" thickBot="1">
      <c r="A515" s="319"/>
      <c r="B515" s="81"/>
      <c r="C515" s="88"/>
      <c r="D515" s="86"/>
      <c r="E515" s="86"/>
      <c r="F515" s="86"/>
      <c r="G515" s="86"/>
      <c r="H515" s="84"/>
      <c r="I515" s="195"/>
    </row>
    <row r="516" spans="1:12" s="318" customFormat="1" ht="17" thickBot="1">
      <c r="A516" s="319"/>
      <c r="B516" s="327"/>
      <c r="C516" s="328"/>
      <c r="D516" s="328"/>
      <c r="E516" s="328"/>
      <c r="F516" s="328"/>
      <c r="G516" s="328"/>
      <c r="H516" s="328"/>
      <c r="I516" s="329"/>
    </row>
    <row r="517" spans="1:12" s="331" customFormat="1" ht="20" thickBot="1">
      <c r="A517" s="332"/>
      <c r="B517" s="330" t="s">
        <v>188</v>
      </c>
      <c r="C517" s="41" t="s">
        <v>183</v>
      </c>
      <c r="D517" s="40"/>
      <c r="E517" s="40"/>
      <c r="F517" s="40"/>
      <c r="G517" s="40"/>
      <c r="H517" s="39"/>
      <c r="I517" s="132"/>
      <c r="J517" s="318"/>
      <c r="K517" s="318"/>
      <c r="L517" s="318"/>
    </row>
    <row r="518" spans="1:12" s="318" customFormat="1" ht="34" customHeight="1" thickBot="1">
      <c r="A518" s="319"/>
      <c r="B518" s="320"/>
      <c r="C518" s="243" t="s">
        <v>172</v>
      </c>
      <c r="D518" s="241"/>
      <c r="E518" s="241"/>
      <c r="F518" s="241"/>
      <c r="G518" s="241"/>
      <c r="H518" s="239"/>
      <c r="I518" s="130"/>
      <c r="K518" s="323"/>
    </row>
    <row r="519" spans="1:12" s="318" customFormat="1" ht="17" thickBot="1">
      <c r="A519" s="319"/>
      <c r="B519" s="321" t="s">
        <v>255</v>
      </c>
      <c r="C519" s="94"/>
      <c r="D519" s="92"/>
      <c r="E519" s="92"/>
      <c r="F519" s="92"/>
      <c r="G519" s="92"/>
      <c r="H519" s="90"/>
      <c r="I519" s="317" t="str">
        <f>IFERROR(VLOOKUP(C519, $K$426:$L$542, 2, FALSE),"X")</f>
        <v>X</v>
      </c>
      <c r="K519" s="323"/>
    </row>
    <row r="520" spans="1:12" s="318" customFormat="1" ht="16">
      <c r="A520" s="319"/>
      <c r="B520" s="83"/>
      <c r="C520" s="118" t="s">
        <v>256</v>
      </c>
      <c r="D520" s="116"/>
      <c r="E520" s="116"/>
      <c r="F520" s="116"/>
      <c r="G520" s="116"/>
      <c r="H520" s="114"/>
      <c r="I520" s="225"/>
    </row>
    <row r="521" spans="1:12" s="318" customFormat="1" ht="16">
      <c r="A521" s="319"/>
      <c r="B521" s="83"/>
      <c r="C521" s="148"/>
      <c r="D521" s="146"/>
      <c r="E521" s="146"/>
      <c r="F521" s="146"/>
      <c r="G521" s="146"/>
      <c r="H521" s="144"/>
      <c r="I521" s="223"/>
      <c r="K521" s="323" t="s">
        <v>236</v>
      </c>
      <c r="L521" s="318" t="s">
        <v>252</v>
      </c>
    </row>
    <row r="522" spans="1:12" s="318" customFormat="1" ht="16">
      <c r="A522" s="319"/>
      <c r="B522" s="83"/>
      <c r="C522" s="142"/>
      <c r="D522" s="211"/>
      <c r="E522" s="211"/>
      <c r="F522" s="211"/>
      <c r="G522" s="211"/>
      <c r="H522" s="140"/>
      <c r="I522" s="223"/>
      <c r="K522" s="323" t="s">
        <v>185</v>
      </c>
      <c r="L522" s="318">
        <v>0</v>
      </c>
    </row>
    <row r="523" spans="1:12" s="318" customFormat="1" ht="16">
      <c r="A523" s="319"/>
      <c r="B523" s="83"/>
      <c r="C523" s="142"/>
      <c r="D523" s="211"/>
      <c r="E523" s="211"/>
      <c r="F523" s="211"/>
      <c r="G523" s="211"/>
      <c r="H523" s="140"/>
      <c r="I523" s="223"/>
      <c r="K523" s="323" t="s">
        <v>184</v>
      </c>
      <c r="L523" s="318">
        <v>1</v>
      </c>
    </row>
    <row r="524" spans="1:12" s="318" customFormat="1" ht="16">
      <c r="A524" s="319"/>
      <c r="B524" s="83"/>
      <c r="C524" s="142"/>
      <c r="D524" s="211"/>
      <c r="E524" s="211"/>
      <c r="F524" s="211"/>
      <c r="G524" s="211"/>
      <c r="H524" s="140"/>
      <c r="I524" s="223"/>
      <c r="K524" s="323"/>
    </row>
    <row r="525" spans="1:12" s="318" customFormat="1" ht="16">
      <c r="A525" s="319"/>
      <c r="B525" s="83"/>
      <c r="C525" s="142"/>
      <c r="D525" s="211"/>
      <c r="E525" s="211"/>
      <c r="F525" s="211"/>
      <c r="G525" s="211"/>
      <c r="H525" s="140"/>
      <c r="I525" s="223"/>
      <c r="K525" s="323"/>
    </row>
    <row r="526" spans="1:12" s="318" customFormat="1" ht="16">
      <c r="A526" s="319"/>
      <c r="B526" s="83"/>
      <c r="C526" s="138"/>
      <c r="D526" s="136"/>
      <c r="E526" s="136"/>
      <c r="F526" s="136"/>
      <c r="G526" s="136"/>
      <c r="H526" s="134"/>
      <c r="I526" s="223"/>
      <c r="K526" s="343"/>
    </row>
    <row r="527" spans="1:12" s="318" customFormat="1" ht="16">
      <c r="A527" s="319"/>
      <c r="B527" s="83"/>
      <c r="C527" s="100" t="s">
        <v>258</v>
      </c>
      <c r="D527" s="98"/>
      <c r="E527" s="98"/>
      <c r="F527" s="98"/>
      <c r="G527" s="98"/>
      <c r="H527" s="96"/>
      <c r="I527" s="223"/>
      <c r="K527" s="334"/>
    </row>
    <row r="528" spans="1:12" s="318" customFormat="1" ht="17" thickBot="1">
      <c r="A528" s="319"/>
      <c r="B528" s="81"/>
      <c r="C528" s="128"/>
      <c r="D528" s="126"/>
      <c r="E528" s="126"/>
      <c r="F528" s="126"/>
      <c r="G528" s="126"/>
      <c r="H528" s="124"/>
      <c r="I528" s="195"/>
    </row>
    <row r="529" spans="1:12" s="318" customFormat="1" ht="17" thickBot="1">
      <c r="A529" s="319"/>
      <c r="B529" s="71"/>
      <c r="C529" s="70"/>
      <c r="D529" s="70"/>
      <c r="E529" s="70"/>
      <c r="F529" s="70"/>
      <c r="G529" s="70"/>
      <c r="H529" s="70"/>
      <c r="I529" s="69"/>
    </row>
    <row r="530" spans="1:12" s="331" customFormat="1" ht="20" thickBot="1">
      <c r="A530" s="332"/>
      <c r="B530" s="335" t="s">
        <v>174</v>
      </c>
      <c r="C530" s="41" t="s">
        <v>176</v>
      </c>
      <c r="D530" s="40"/>
      <c r="E530" s="40"/>
      <c r="F530" s="40"/>
      <c r="G530" s="40"/>
      <c r="H530" s="39"/>
      <c r="I530" s="132"/>
      <c r="J530" s="318"/>
      <c r="K530" s="318"/>
      <c r="L530" s="318"/>
    </row>
    <row r="531" spans="1:12" s="318" customFormat="1" ht="21" customHeight="1" thickBot="1">
      <c r="A531" s="319"/>
      <c r="B531" s="320"/>
      <c r="C531" s="243" t="s">
        <v>173</v>
      </c>
      <c r="D531" s="241"/>
      <c r="E531" s="241"/>
      <c r="F531" s="241"/>
      <c r="G531" s="241"/>
      <c r="H531" s="239"/>
      <c r="I531" s="130"/>
      <c r="K531" s="323"/>
    </row>
    <row r="532" spans="1:12" s="318" customFormat="1" ht="17" thickBot="1">
      <c r="A532" s="319"/>
      <c r="B532" s="321" t="s">
        <v>255</v>
      </c>
      <c r="C532" s="94" t="s">
        <v>129</v>
      </c>
      <c r="D532" s="92"/>
      <c r="E532" s="92"/>
      <c r="F532" s="92"/>
      <c r="G532" s="92"/>
      <c r="H532" s="90"/>
      <c r="I532" s="317">
        <f>IFERROR(VLOOKUP(C532, $K$426:$L$542, 2, FALSE),"X")</f>
        <v>0</v>
      </c>
      <c r="K532" s="323" t="s">
        <v>236</v>
      </c>
      <c r="L532" s="318" t="s">
        <v>252</v>
      </c>
    </row>
    <row r="533" spans="1:12" s="318" customFormat="1" ht="16">
      <c r="A533" s="319"/>
      <c r="B533" s="83"/>
      <c r="C533" s="118" t="s">
        <v>256</v>
      </c>
      <c r="D533" s="116"/>
      <c r="E533" s="116"/>
      <c r="F533" s="116"/>
      <c r="G533" s="116"/>
      <c r="H533" s="114"/>
      <c r="I533" s="225"/>
      <c r="K533" s="323" t="s">
        <v>233</v>
      </c>
      <c r="L533" s="318">
        <v>0</v>
      </c>
    </row>
    <row r="534" spans="1:12" s="318" customFormat="1" ht="16">
      <c r="A534" s="319"/>
      <c r="B534" s="83"/>
      <c r="C534" s="148"/>
      <c r="D534" s="146"/>
      <c r="E534" s="146"/>
      <c r="F534" s="146"/>
      <c r="G534" s="146"/>
      <c r="H534" s="144"/>
      <c r="I534" s="223"/>
      <c r="K534" s="323" t="s">
        <v>234</v>
      </c>
      <c r="L534" s="318">
        <v>1</v>
      </c>
    </row>
    <row r="535" spans="1:12" s="318" customFormat="1" ht="16">
      <c r="A535" s="319"/>
      <c r="B535" s="83"/>
      <c r="C535" s="142"/>
      <c r="D535" s="211"/>
      <c r="E535" s="211"/>
      <c r="F535" s="211"/>
      <c r="G535" s="211"/>
      <c r="H535" s="140"/>
      <c r="I535" s="223"/>
      <c r="K535" s="360" t="s">
        <v>192</v>
      </c>
    </row>
    <row r="536" spans="1:12" s="318" customFormat="1" ht="16">
      <c r="A536" s="319"/>
      <c r="B536" s="83"/>
      <c r="C536" s="142"/>
      <c r="D536" s="211"/>
      <c r="E536" s="211"/>
      <c r="F536" s="211"/>
      <c r="G536" s="211"/>
      <c r="H536" s="140"/>
      <c r="I536" s="223"/>
      <c r="K536" s="360"/>
    </row>
    <row r="537" spans="1:12" s="318" customFormat="1" ht="16">
      <c r="A537" s="319"/>
      <c r="B537" s="83"/>
      <c r="C537" s="142"/>
      <c r="D537" s="211"/>
      <c r="E537" s="211"/>
      <c r="F537" s="211"/>
      <c r="G537" s="211"/>
      <c r="H537" s="140"/>
      <c r="I537" s="223"/>
      <c r="K537" s="360"/>
    </row>
    <row r="538" spans="1:12" s="318" customFormat="1" ht="16">
      <c r="A538" s="319"/>
      <c r="B538" s="83"/>
      <c r="C538" s="142"/>
      <c r="D538" s="211"/>
      <c r="E538" s="211"/>
      <c r="F538" s="211"/>
      <c r="G538" s="211"/>
      <c r="H538" s="140"/>
      <c r="I538" s="223"/>
      <c r="K538" s="360"/>
    </row>
    <row r="539" spans="1:12" s="318" customFormat="1" ht="16">
      <c r="A539" s="319"/>
      <c r="B539" s="83"/>
      <c r="C539" s="138"/>
      <c r="D539" s="136"/>
      <c r="E539" s="136"/>
      <c r="F539" s="136"/>
      <c r="G539" s="136"/>
      <c r="H539" s="134"/>
      <c r="I539" s="223"/>
      <c r="K539" s="334"/>
    </row>
    <row r="540" spans="1:12" s="318" customFormat="1" ht="16">
      <c r="A540" s="319"/>
      <c r="B540" s="83"/>
      <c r="C540" s="100" t="s">
        <v>258</v>
      </c>
      <c r="D540" s="98"/>
      <c r="E540" s="98"/>
      <c r="F540" s="98"/>
      <c r="G540" s="98"/>
      <c r="H540" s="96"/>
      <c r="I540" s="223"/>
    </row>
    <row r="541" spans="1:12" s="318" customFormat="1" ht="17" thickBot="1">
      <c r="A541" s="319"/>
      <c r="B541" s="83"/>
      <c r="C541" s="128"/>
      <c r="D541" s="126"/>
      <c r="E541" s="126"/>
      <c r="F541" s="126"/>
      <c r="G541" s="126"/>
      <c r="H541" s="124"/>
      <c r="I541" s="223"/>
    </row>
    <row r="542" spans="1:12" s="318" customFormat="1" ht="17" thickBot="1">
      <c r="A542" s="319"/>
      <c r="B542" s="71"/>
      <c r="C542" s="70"/>
      <c r="D542" s="70"/>
      <c r="E542" s="70"/>
      <c r="F542" s="70"/>
      <c r="G542" s="70"/>
      <c r="H542" s="70"/>
      <c r="I542" s="69"/>
      <c r="K542" s="360"/>
    </row>
    <row r="543" spans="1:12" s="331" customFormat="1" ht="20" thickBot="1">
      <c r="A543" s="332"/>
      <c r="B543" s="335" t="s">
        <v>175</v>
      </c>
      <c r="C543" s="41" t="s">
        <v>177</v>
      </c>
      <c r="D543" s="40"/>
      <c r="E543" s="40"/>
      <c r="F543" s="40"/>
      <c r="G543" s="40"/>
      <c r="H543" s="39"/>
      <c r="I543" s="132"/>
      <c r="J543" s="318"/>
      <c r="K543" s="318"/>
      <c r="L543" s="318"/>
    </row>
    <row r="544" spans="1:12" s="318" customFormat="1" ht="37" customHeight="1" thickBot="1">
      <c r="A544" s="319"/>
      <c r="B544" s="320"/>
      <c r="C544" s="243" t="s">
        <v>113</v>
      </c>
      <c r="D544" s="241"/>
      <c r="E544" s="241"/>
      <c r="F544" s="241"/>
      <c r="G544" s="241"/>
      <c r="H544" s="239"/>
      <c r="I544" s="130"/>
      <c r="K544" s="360"/>
    </row>
    <row r="545" spans="1:12" s="318" customFormat="1" ht="17" thickBot="1">
      <c r="A545" s="319"/>
      <c r="B545" s="321" t="s">
        <v>255</v>
      </c>
      <c r="C545" s="94"/>
      <c r="D545" s="92"/>
      <c r="E545" s="92"/>
      <c r="F545" s="92"/>
      <c r="G545" s="92"/>
      <c r="H545" s="90"/>
      <c r="I545" s="317" t="str">
        <f>IFERROR(VLOOKUP(C545, $K$426:$L$542, 2, FALSE),"X")</f>
        <v>X</v>
      </c>
      <c r="K545" s="360" t="s">
        <v>236</v>
      </c>
      <c r="L545" s="318" t="s">
        <v>252</v>
      </c>
    </row>
    <row r="546" spans="1:12" s="318" customFormat="1" ht="16">
      <c r="A546" s="319"/>
      <c r="B546" s="83"/>
      <c r="C546" s="118" t="s">
        <v>256</v>
      </c>
      <c r="D546" s="116"/>
      <c r="E546" s="116"/>
      <c r="F546" s="116"/>
      <c r="G546" s="116"/>
      <c r="H546" s="114"/>
      <c r="I546" s="225"/>
      <c r="K546" s="360" t="s">
        <v>115</v>
      </c>
      <c r="L546" s="318">
        <v>0</v>
      </c>
    </row>
    <row r="547" spans="1:12" s="318" customFormat="1" ht="16">
      <c r="A547" s="319"/>
      <c r="B547" s="83"/>
      <c r="C547" s="148"/>
      <c r="D547" s="146"/>
      <c r="E547" s="146"/>
      <c r="F547" s="146"/>
      <c r="G547" s="146"/>
      <c r="H547" s="144"/>
      <c r="I547" s="223"/>
      <c r="K547" s="360" t="s">
        <v>116</v>
      </c>
      <c r="L547" s="318">
        <v>1</v>
      </c>
    </row>
    <row r="548" spans="1:12" s="318" customFormat="1" ht="16">
      <c r="A548" s="319"/>
      <c r="B548" s="83"/>
      <c r="C548" s="142"/>
      <c r="D548" s="211"/>
      <c r="E548" s="211"/>
      <c r="F548" s="211"/>
      <c r="G548" s="211"/>
      <c r="H548" s="140"/>
      <c r="I548" s="223"/>
      <c r="K548" s="360" t="s">
        <v>117</v>
      </c>
      <c r="L548" s="318">
        <v>2</v>
      </c>
    </row>
    <row r="549" spans="1:12" s="318" customFormat="1" ht="16">
      <c r="A549" s="319"/>
      <c r="B549" s="83"/>
      <c r="C549" s="142"/>
      <c r="D549" s="211"/>
      <c r="E549" s="211"/>
      <c r="F549" s="211"/>
      <c r="G549" s="211"/>
      <c r="H549" s="140"/>
      <c r="I549" s="223"/>
      <c r="K549" s="360"/>
    </row>
    <row r="550" spans="1:12" s="318" customFormat="1" ht="16">
      <c r="A550" s="319"/>
      <c r="B550" s="83"/>
      <c r="C550" s="142"/>
      <c r="D550" s="211"/>
      <c r="E550" s="211"/>
      <c r="F550" s="211"/>
      <c r="G550" s="211"/>
      <c r="H550" s="140"/>
      <c r="I550" s="223"/>
      <c r="K550" s="360"/>
    </row>
    <row r="551" spans="1:12" s="318" customFormat="1" ht="16">
      <c r="A551" s="319"/>
      <c r="B551" s="83"/>
      <c r="C551" s="142"/>
      <c r="D551" s="211"/>
      <c r="E551" s="211"/>
      <c r="F551" s="211"/>
      <c r="G551" s="211"/>
      <c r="H551" s="140"/>
      <c r="I551" s="223"/>
      <c r="K551" s="360"/>
    </row>
    <row r="552" spans="1:12" s="318" customFormat="1" ht="16">
      <c r="A552" s="319"/>
      <c r="B552" s="83"/>
      <c r="C552" s="138"/>
      <c r="D552" s="136"/>
      <c r="E552" s="136"/>
      <c r="F552" s="136"/>
      <c r="G552" s="136"/>
      <c r="H552" s="134"/>
      <c r="I552" s="223"/>
      <c r="K552" s="334"/>
    </row>
    <row r="553" spans="1:12" s="318" customFormat="1" ht="16">
      <c r="A553" s="319"/>
      <c r="B553" s="83"/>
      <c r="C553" s="100" t="s">
        <v>258</v>
      </c>
      <c r="D553" s="98"/>
      <c r="E553" s="98"/>
      <c r="F553" s="98"/>
      <c r="G553" s="98"/>
      <c r="H553" s="96"/>
      <c r="I553" s="223"/>
    </row>
    <row r="554" spans="1:12" s="318" customFormat="1" ht="16">
      <c r="A554" s="319"/>
      <c r="B554" s="83"/>
      <c r="C554" s="128"/>
      <c r="D554" s="126"/>
      <c r="E554" s="126"/>
      <c r="F554" s="126"/>
      <c r="G554" s="126"/>
      <c r="H554" s="124"/>
      <c r="I554" s="223"/>
    </row>
  </sheetData>
  <sheetCalcPr fullCalcOnLoad="1"/>
  <sheetProtection password="DC33" sheet="1" objects="1" scenarios="1"/>
  <customSheetViews>
    <customSheetView guid="{9B1697CE-B2F5-6C45-BF35-DFA42D9ABD25}" scale="95">
      <selection activeCell="H39" sqref="A1:XFD1048576"/>
    </customSheetView>
    <customSheetView guid="{A83EA9D2-F072-4A4B-956D-1CACE8D936E9}" scale="95">
      <selection activeCell="H39" sqref="H39"/>
    </customSheetView>
    <customSheetView guid="{7B5643DB-FD64-4C4F-9299-5A7FCC54BA0E}" scale="95" topLeftCell="A35">
      <selection activeCell="H39" sqref="H39"/>
    </customSheetView>
    <customSheetView guid="{32532656-B3B4-4DBA-A55B-F2916EB2E83E}" scale="95">
      <selection activeCell="H39" sqref="H39"/>
    </customSheetView>
  </customSheetViews>
  <mergeCells count="108">
    <mergeCell ref="C554:H554"/>
    <mergeCell ref="C541:H541"/>
    <mergeCell ref="B542:I542"/>
    <mergeCell ref="C543:H543"/>
    <mergeCell ref="I543:I544"/>
    <mergeCell ref="C544:H544"/>
    <mergeCell ref="C545:H545"/>
    <mergeCell ref="B546:B554"/>
    <mergeCell ref="C546:H546"/>
    <mergeCell ref="I546:I554"/>
    <mergeCell ref="C547:H552"/>
    <mergeCell ref="B533:B541"/>
    <mergeCell ref="I533:I541"/>
    <mergeCell ref="C540:H540"/>
    <mergeCell ref="C553:H553"/>
    <mergeCell ref="C533:H533"/>
    <mergeCell ref="C534:H539"/>
    <mergeCell ref="C532:H532"/>
    <mergeCell ref="C507:H507"/>
    <mergeCell ref="C508:H513"/>
    <mergeCell ref="C514:H514"/>
    <mergeCell ref="C521:H526"/>
    <mergeCell ref="C527:H527"/>
    <mergeCell ref="C493:H493"/>
    <mergeCell ref="C506:H506"/>
    <mergeCell ref="B520:B528"/>
    <mergeCell ref="B507:B515"/>
    <mergeCell ref="B529:I529"/>
    <mergeCell ref="I507:I515"/>
    <mergeCell ref="C502:H502"/>
    <mergeCell ref="I530:I531"/>
    <mergeCell ref="C531:H531"/>
    <mergeCell ref="I517:I518"/>
    <mergeCell ref="C515:H515"/>
    <mergeCell ref="C518:H518"/>
    <mergeCell ref="I520:I528"/>
    <mergeCell ref="I426:I427"/>
    <mergeCell ref="C453:H453"/>
    <mergeCell ref="C454:H454"/>
    <mergeCell ref="I452:I453"/>
    <mergeCell ref="C426:H426"/>
    <mergeCell ref="C439:H439"/>
    <mergeCell ref="C452:H452"/>
    <mergeCell ref="C441:H441"/>
    <mergeCell ref="C442:H442"/>
    <mergeCell ref="C443:H448"/>
    <mergeCell ref="C449:H449"/>
    <mergeCell ref="C450:H450"/>
    <mergeCell ref="B451:I451"/>
    <mergeCell ref="B438:I438"/>
    <mergeCell ref="B442:B450"/>
    <mergeCell ref="I442:I450"/>
    <mergeCell ref="I455:I463"/>
    <mergeCell ref="C462:H462"/>
    <mergeCell ref="I481:I489"/>
    <mergeCell ref="I478:I479"/>
    <mergeCell ref="C519:H519"/>
    <mergeCell ref="C494:H494"/>
    <mergeCell ref="C479:H479"/>
    <mergeCell ref="C467:H467"/>
    <mergeCell ref="C480:H480"/>
    <mergeCell ref="C468:H468"/>
    <mergeCell ref="C504:H504"/>
    <mergeCell ref="C465:H465"/>
    <mergeCell ref="C478:H478"/>
    <mergeCell ref="C466:H466"/>
    <mergeCell ref="C495:H500"/>
    <mergeCell ref="C501:H501"/>
    <mergeCell ref="I491:I492"/>
    <mergeCell ref="C491:H491"/>
    <mergeCell ref="C482:H487"/>
    <mergeCell ref="C488:H488"/>
    <mergeCell ref="C489:H489"/>
    <mergeCell ref="C476:H476"/>
    <mergeCell ref="B464:I464"/>
    <mergeCell ref="I468:I476"/>
    <mergeCell ref="B481:B489"/>
    <mergeCell ref="B494:B502"/>
    <mergeCell ref="C481:H481"/>
    <mergeCell ref="I504:I505"/>
    <mergeCell ref="C517:H517"/>
    <mergeCell ref="C530:H530"/>
    <mergeCell ref="C528:H528"/>
    <mergeCell ref="C520:H520"/>
    <mergeCell ref="B468:B476"/>
    <mergeCell ref="I494:I502"/>
    <mergeCell ref="C469:H474"/>
    <mergeCell ref="B455:B463"/>
    <mergeCell ref="I439:I440"/>
    <mergeCell ref="C463:H463"/>
    <mergeCell ref="C505:H505"/>
    <mergeCell ref="J41:O41"/>
    <mergeCell ref="C455:H455"/>
    <mergeCell ref="I465:I466"/>
    <mergeCell ref="B477:I477"/>
    <mergeCell ref="C492:H492"/>
    <mergeCell ref="C456:H461"/>
    <mergeCell ref="C427:H427"/>
    <mergeCell ref="C428:H428"/>
    <mergeCell ref="C429:H429"/>
    <mergeCell ref="C430:H435"/>
    <mergeCell ref="C436:H436"/>
    <mergeCell ref="C437:H437"/>
    <mergeCell ref="C440:H440"/>
    <mergeCell ref="B425:F425"/>
    <mergeCell ref="B429:B437"/>
    <mergeCell ref="I429:I437"/>
    <mergeCell ref="C475:H475"/>
  </mergeCells>
  <phoneticPr fontId="5" type="noConversion"/>
  <dataValidations count="9">
    <dataValidation type="list" allowBlank="1" showInputMessage="1" showErrorMessage="1" sqref="C519:H519">
      <formula1>$K$98:$K$101</formula1>
    </dataValidation>
    <dataValidation type="list" allowBlank="1" showInputMessage="1" showErrorMessage="1" sqref="C493:H493">
      <formula1>$K$70:$K$73</formula1>
    </dataValidation>
    <dataValidation type="list" allowBlank="1" showInputMessage="1" showErrorMessage="1" sqref="C441:H441">
      <formula1>$K$18:$K$22</formula1>
    </dataValidation>
    <dataValidation type="list" allowBlank="1" showInputMessage="1" showErrorMessage="1" sqref="C467:H467">
      <formula1>$K$44:$K$48</formula1>
    </dataValidation>
    <dataValidation type="list" allowBlank="1" showInputMessage="1" showErrorMessage="1" sqref="C480:H480">
      <formula1>$K$57:$K$60</formula1>
    </dataValidation>
    <dataValidation type="list" allowBlank="1" showInputMessage="1" showErrorMessage="1" sqref="C428">
      <formula1>$K$4:$K$8</formula1>
    </dataValidation>
    <dataValidation type="list" allowBlank="1" showInputMessage="1" showErrorMessage="1" sqref="C506:H506">
      <formula1>$K$85:$K$88</formula1>
    </dataValidation>
    <dataValidation type="list" allowBlank="1" showInputMessage="1" showErrorMessage="1" sqref="C532:H532 C545:H545">
      <formula1>$K$109:$K$112</formula1>
    </dataValidation>
    <dataValidation type="list" allowBlank="1" showInputMessage="1" showErrorMessage="1" sqref="C454:H454">
      <formula1>$M$33:$M$37</formula1>
    </dataValidation>
  </dataValidations>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6</vt:i4>
      </vt:variant>
    </vt:vector>
  </HeadingPairs>
  <TitlesOfParts>
    <vt:vector size="6" baseType="lpstr">
      <vt:lpstr>Introduction</vt:lpstr>
      <vt:lpstr>1. Policy</vt:lpstr>
      <vt:lpstr>2. Implementation</vt:lpstr>
      <vt:lpstr>3. Accountability</vt:lpstr>
      <vt:lpstr>Summary &amp; Advice</vt:lpstr>
      <vt:lpstr>Data</vt:lpstr>
    </vt:vector>
  </TitlesOfParts>
  <Company>VBDO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Rudy Verstappen</dc:creator>
  <cp:lastModifiedBy>Sigi Simons</cp:lastModifiedBy>
  <cp:lastPrinted>2015-12-04T11:09:25Z</cp:lastPrinted>
  <dcterms:created xsi:type="dcterms:W3CDTF">2013-07-22T11:46:11Z</dcterms:created>
  <dcterms:modified xsi:type="dcterms:W3CDTF">2016-01-06T21:29:51Z</dcterms:modified>
</cp:coreProperties>
</file>